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65446" windowWidth="7650" windowHeight="8295" tabRatio="808" activeTab="1"/>
  </bookViews>
  <sheets>
    <sheet name="P32～33" sheetId="1" r:id="rId1"/>
    <sheet name="P34～35" sheetId="2" r:id="rId2"/>
  </sheets>
  <definedNames>
    <definedName name="_xlnm.Print_Area" localSheetId="0">'P32～33'!$A$1:$BX$55</definedName>
  </definedNames>
  <calcPr fullCalcOnLoad="1"/>
</workbook>
</file>

<file path=xl/sharedStrings.xml><?xml version="1.0" encoding="utf-8"?>
<sst xmlns="http://schemas.openxmlformats.org/spreadsheetml/2006/main" count="695" uniqueCount="111">
  <si>
    <t>ゴルフ場利用税</t>
  </si>
  <si>
    <t>税 目</t>
  </si>
  <si>
    <t xml:space="preserve"> 区 分</t>
  </si>
  <si>
    <t>19年度</t>
  </si>
  <si>
    <t>20年度</t>
  </si>
  <si>
    <t>18年度</t>
  </si>
  <si>
    <t>特別地方消費税</t>
  </si>
  <si>
    <t>県民税</t>
  </si>
  <si>
    <t>法人</t>
  </si>
  <si>
    <t>個人</t>
  </si>
  <si>
    <t>利子割</t>
  </si>
  <si>
    <t>配当割</t>
  </si>
  <si>
    <t>株式等譲渡所得割</t>
  </si>
  <si>
    <t>事業税</t>
  </si>
  <si>
    <t>地方消費税</t>
  </si>
  <si>
    <t>不動産取得税</t>
  </si>
  <si>
    <t>たばこ税</t>
  </si>
  <si>
    <t>自動車税</t>
  </si>
  <si>
    <t>鉱区税</t>
  </si>
  <si>
    <t>自動車取得税</t>
  </si>
  <si>
    <t>軽油引取税</t>
  </si>
  <si>
    <t>狩猟税</t>
  </si>
  <si>
    <t>料理飲食等消費税</t>
  </si>
  <si>
    <t>狩猟者登録税</t>
  </si>
  <si>
    <t>入猟税</t>
  </si>
  <si>
    <t>法定外普通税</t>
  </si>
  <si>
    <t>県税合計</t>
  </si>
  <si>
    <t>同上調定額</t>
  </si>
  <si>
    <t>(B)</t>
  </si>
  <si>
    <t>(A)</t>
  </si>
  <si>
    <t>(A)/(B)</t>
  </si>
  <si>
    <t>(D)</t>
  </si>
  <si>
    <t>(E)</t>
  </si>
  <si>
    <t>(F)</t>
  </si>
  <si>
    <t>収入歩合</t>
  </si>
  <si>
    <t>地方交付税</t>
  </si>
  <si>
    <t>地方譲与税</t>
  </si>
  <si>
    <t>歳入決算額</t>
  </si>
  <si>
    <t>歳出決算額</t>
  </si>
  <si>
    <t>(C)</t>
  </si>
  <si>
    <t>(A)+(C)+(D)</t>
  </si>
  <si>
    <t>三税総計</t>
  </si>
  <si>
    <t>(A)</t>
  </si>
  <si>
    <t>(E)</t>
  </si>
  <si>
    <t>県税</t>
  </si>
  <si>
    <t>(A)+(C)+(D)</t>
  </si>
  <si>
    <t>三税</t>
  </si>
  <si>
    <t>歳　入
構成比</t>
  </si>
  <si>
    <t>平 成 11 年 度</t>
  </si>
  <si>
    <t>平 成 12 年 度</t>
  </si>
  <si>
    <t>平 成 13 年 度</t>
  </si>
  <si>
    <t>決　算　額</t>
  </si>
  <si>
    <t>千円</t>
  </si>
  <si>
    <t>対 前 年</t>
  </si>
  <si>
    <t>度 比 ％</t>
  </si>
  <si>
    <t>平 成 14 年 度</t>
  </si>
  <si>
    <t>平 成 15 年 度</t>
  </si>
  <si>
    <t>平 成 16 年 度</t>
  </si>
  <si>
    <t>平 成 17 年 度</t>
  </si>
  <si>
    <t>(B)</t>
  </si>
  <si>
    <t>(A)/(B)</t>
  </si>
  <si>
    <t>(C)</t>
  </si>
  <si>
    <t>(D)</t>
  </si>
  <si>
    <t>(A)+(C)+(D)</t>
  </si>
  <si>
    <t>(E)</t>
  </si>
  <si>
    <t>(F)</t>
  </si>
  <si>
    <t>(A)</t>
  </si>
  <si>
    <t>(E)</t>
  </si>
  <si>
    <t>(A)+(C)+(D)</t>
  </si>
  <si>
    <t>(E)</t>
  </si>
  <si>
    <t>平 成 18 年 度</t>
  </si>
  <si>
    <t>平 成 19 年 度</t>
  </si>
  <si>
    <t>平 成 20 年 度</t>
  </si>
  <si>
    <t>平 成 21 年 度</t>
  </si>
  <si>
    <t>15年度</t>
  </si>
  <si>
    <t>16年度</t>
  </si>
  <si>
    <t>17年度</t>
  </si>
  <si>
    <t>21年度</t>
  </si>
  <si>
    <t xml:space="preserve"> 累　年　比　較　表</t>
  </si>
  <si>
    <t>法定外目的税
（産業廃棄物税）</t>
  </si>
  <si>
    <t>（普通税）</t>
  </si>
  <si>
    <t>法人税割</t>
  </si>
  <si>
    <t>うち超過課税
（森林環境税）</t>
  </si>
  <si>
    <t>うち超過課税
（0.8％）</t>
  </si>
  <si>
    <t>均等割</t>
  </si>
  <si>
    <t>所得割</t>
  </si>
  <si>
    <t>（目的税）</t>
  </si>
  <si>
    <t>（旧法による税）</t>
  </si>
  <si>
    <t>固定資産税（特例）</t>
  </si>
  <si>
    <t>－</t>
  </si>
  <si>
    <t>（つづき）</t>
  </si>
  <si>
    <t>予算額</t>
  </si>
  <si>
    <t>(旧普通税）</t>
  </si>
  <si>
    <t>(旧目的税）</t>
  </si>
  <si>
    <t>－</t>
  </si>
  <si>
    <t>(A)</t>
  </si>
  <si>
    <t>(A)</t>
  </si>
  <si>
    <t>(E)</t>
  </si>
  <si>
    <t>９. 県　税　収　入　額</t>
  </si>
  <si>
    <t>平 成 22 年 度</t>
  </si>
  <si>
    <t>22年度</t>
  </si>
  <si>
    <t>－</t>
  </si>
  <si>
    <t>平 成 23 年 度</t>
  </si>
  <si>
    <t>23年度</t>
  </si>
  <si>
    <t>－</t>
  </si>
  <si>
    <t>－</t>
  </si>
  <si>
    <t>-</t>
  </si>
  <si>
    <t>-</t>
  </si>
  <si>
    <t>平 成 24 年 度</t>
  </si>
  <si>
    <t>24年度</t>
  </si>
  <si>
    <t>指 数（平成14年度＝100）　(%)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</si>
</sst>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0.0_);[Red]\(0.0\)"/>
    <numFmt numFmtId="190" formatCode="0.0_);\(0.0\)"/>
    <numFmt numFmtId="191" formatCode="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1"/>
    </font>
    <font>
      <sz val="18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 locked="0"/>
    </xf>
    <xf numFmtId="2" fontId="13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2" fontId="13" fillId="0" borderId="12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/>
      <protection locked="0"/>
    </xf>
    <xf numFmtId="2" fontId="14" fillId="0" borderId="1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9" fillId="0" borderId="0" xfId="0" applyNumberFormat="1" applyFont="1" applyFill="1" applyAlignment="1" applyProtection="1">
      <alignment horizontal="left"/>
      <protection locked="0"/>
    </xf>
    <xf numFmtId="189" fontId="16" fillId="0" borderId="15" xfId="0" applyNumberFormat="1" applyFont="1" applyFill="1" applyBorder="1" applyAlignment="1">
      <alignment horizontal="right" vertical="center" wrapText="1"/>
    </xf>
    <xf numFmtId="189" fontId="16" fillId="0" borderId="10" xfId="0" applyNumberFormat="1" applyFont="1" applyFill="1" applyBorder="1" applyAlignment="1">
      <alignment horizontal="right" vertical="center" wrapText="1"/>
    </xf>
    <xf numFmtId="178" fontId="21" fillId="0" borderId="15" xfId="0" applyNumberFormat="1" applyFont="1" applyFill="1" applyBorder="1" applyAlignment="1">
      <alignment vertical="center" wrapText="1"/>
    </xf>
    <xf numFmtId="178" fontId="21" fillId="0" borderId="10" xfId="0" applyNumberFormat="1" applyFont="1" applyFill="1" applyBorder="1" applyAlignment="1">
      <alignment vertical="center" wrapText="1"/>
    </xf>
    <xf numFmtId="184" fontId="16" fillId="0" borderId="15" xfId="0" applyNumberFormat="1" applyFont="1" applyFill="1" applyBorder="1" applyAlignment="1">
      <alignment horizontal="right" vertical="center" wrapText="1"/>
    </xf>
    <xf numFmtId="184" fontId="16" fillId="0" borderId="10" xfId="0" applyNumberFormat="1" applyFont="1" applyFill="1" applyBorder="1" applyAlignment="1">
      <alignment horizontal="right" vertical="center" wrapText="1"/>
    </xf>
    <xf numFmtId="184" fontId="16" fillId="0" borderId="16" xfId="0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189" fontId="16" fillId="0" borderId="16" xfId="0" applyNumberFormat="1" applyFont="1" applyFill="1" applyBorder="1" applyAlignment="1">
      <alignment horizontal="right" vertical="center" wrapText="1"/>
    </xf>
    <xf numFmtId="189" fontId="16" fillId="0" borderId="17" xfId="0" applyNumberFormat="1" applyFont="1" applyFill="1" applyBorder="1" applyAlignment="1">
      <alignment horizontal="right" vertical="center" wrapText="1"/>
    </xf>
    <xf numFmtId="189" fontId="16" fillId="0" borderId="21" xfId="0" applyNumberFormat="1" applyFont="1" applyFill="1" applyBorder="1" applyAlignment="1">
      <alignment horizontal="right" vertical="center" wrapText="1"/>
    </xf>
    <xf numFmtId="189" fontId="16" fillId="0" borderId="22" xfId="0" applyNumberFormat="1" applyFont="1" applyFill="1" applyBorder="1" applyAlignment="1">
      <alignment horizontal="right" vertical="center" wrapText="1"/>
    </xf>
    <xf numFmtId="189" fontId="16" fillId="0" borderId="19" xfId="0" applyNumberFormat="1" applyFont="1" applyFill="1" applyBorder="1" applyAlignment="1">
      <alignment horizontal="right" vertical="center" wrapText="1"/>
    </xf>
    <xf numFmtId="189" fontId="16" fillId="0" borderId="14" xfId="0" applyNumberFormat="1" applyFont="1" applyFill="1" applyBorder="1" applyAlignment="1">
      <alignment horizontal="right" vertical="center" wrapText="1"/>
    </xf>
    <xf numFmtId="180" fontId="16" fillId="0" borderId="15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vertical="center" wrapText="1"/>
    </xf>
    <xf numFmtId="180" fontId="16" fillId="0" borderId="12" xfId="0" applyNumberFormat="1" applyFont="1" applyFill="1" applyBorder="1" applyAlignment="1">
      <alignment vertical="center" wrapText="1"/>
    </xf>
    <xf numFmtId="6" fontId="13" fillId="0" borderId="21" xfId="58" applyFont="1" applyFill="1" applyBorder="1" applyAlignment="1">
      <alignment horizontal="right"/>
    </xf>
    <xf numFmtId="6" fontId="13" fillId="0" borderId="22" xfId="58" applyFont="1" applyFill="1" applyBorder="1" applyAlignment="1">
      <alignment horizontal="right"/>
    </xf>
    <xf numFmtId="6" fontId="13" fillId="0" borderId="23" xfId="58" applyFont="1" applyFill="1" applyBorder="1" applyAlignment="1">
      <alignment horizontal="right"/>
    </xf>
    <xf numFmtId="6" fontId="5" fillId="0" borderId="16" xfId="58" applyFont="1" applyFill="1" applyBorder="1" applyAlignment="1">
      <alignment horizontal="center"/>
    </xf>
    <xf numFmtId="6" fontId="5" fillId="0" borderId="17" xfId="58" applyFont="1" applyFill="1" applyBorder="1" applyAlignment="1">
      <alignment horizontal="center"/>
    </xf>
    <xf numFmtId="6" fontId="5" fillId="0" borderId="21" xfId="58" applyFont="1" applyFill="1" applyBorder="1" applyAlignment="1">
      <alignment horizontal="center"/>
    </xf>
    <xf numFmtId="6" fontId="5" fillId="0" borderId="22" xfId="58" applyFont="1" applyFill="1" applyBorder="1" applyAlignment="1">
      <alignment horizontal="center"/>
    </xf>
    <xf numFmtId="178" fontId="15" fillId="0" borderId="15" xfId="0" applyNumberFormat="1" applyFont="1" applyFill="1" applyBorder="1" applyAlignment="1">
      <alignment vertical="center" wrapText="1"/>
    </xf>
    <xf numFmtId="178" fontId="15" fillId="0" borderId="10" xfId="0" applyNumberFormat="1" applyFont="1" applyFill="1" applyBorder="1" applyAlignment="1">
      <alignment vertical="center" wrapText="1"/>
    </xf>
    <xf numFmtId="184" fontId="16" fillId="0" borderId="17" xfId="0" applyNumberFormat="1" applyFont="1" applyFill="1" applyBorder="1" applyAlignment="1">
      <alignment horizontal="right" vertical="center" wrapText="1"/>
    </xf>
    <xf numFmtId="184" fontId="16" fillId="0" borderId="18" xfId="0" applyNumberFormat="1" applyFont="1" applyFill="1" applyBorder="1" applyAlignment="1">
      <alignment horizontal="right" vertical="center" wrapText="1"/>
    </xf>
    <xf numFmtId="184" fontId="16" fillId="0" borderId="21" xfId="0" applyNumberFormat="1" applyFont="1" applyFill="1" applyBorder="1" applyAlignment="1">
      <alignment horizontal="right" vertical="center" wrapText="1"/>
    </xf>
    <xf numFmtId="184" fontId="16" fillId="0" borderId="22" xfId="0" applyNumberFormat="1" applyFont="1" applyFill="1" applyBorder="1" applyAlignment="1">
      <alignment horizontal="right" vertical="center" wrapText="1"/>
    </xf>
    <xf numFmtId="184" fontId="16" fillId="0" borderId="23" xfId="0" applyNumberFormat="1" applyFont="1" applyFill="1" applyBorder="1" applyAlignment="1">
      <alignment horizontal="right" vertical="center" wrapText="1"/>
    </xf>
    <xf numFmtId="180" fontId="16" fillId="0" borderId="15" xfId="0" applyNumberFormat="1" applyFont="1" applyFill="1" applyBorder="1" applyAlignment="1">
      <alignment horizontal="right" vertical="center" wrapText="1"/>
    </xf>
    <xf numFmtId="180" fontId="16" fillId="0" borderId="10" xfId="0" applyNumberFormat="1" applyFont="1" applyFill="1" applyBorder="1" applyAlignment="1">
      <alignment horizontal="right" vertical="center" wrapText="1"/>
    </xf>
    <xf numFmtId="180" fontId="16" fillId="0" borderId="12" xfId="0" applyNumberFormat="1" applyFont="1" applyFill="1" applyBorder="1" applyAlignment="1">
      <alignment horizontal="right" vertical="center" wrapText="1"/>
    </xf>
    <xf numFmtId="180" fontId="15" fillId="0" borderId="15" xfId="0" applyNumberFormat="1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vertical="center" wrapText="1"/>
    </xf>
    <xf numFmtId="180" fontId="15" fillId="0" borderId="12" xfId="0" applyNumberFormat="1" applyFont="1" applyFill="1" applyBorder="1" applyAlignment="1">
      <alignment vertical="center" wrapText="1"/>
    </xf>
    <xf numFmtId="178" fontId="16" fillId="0" borderId="15" xfId="0" applyNumberFormat="1" applyFont="1" applyFill="1" applyBorder="1" applyAlignment="1">
      <alignment horizontal="right" vertical="center" wrapText="1"/>
    </xf>
    <xf numFmtId="178" fontId="16" fillId="0" borderId="10" xfId="0" applyNumberFormat="1" applyFont="1" applyFill="1" applyBorder="1" applyAlignment="1">
      <alignment horizontal="right" vertical="center" wrapText="1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6" fontId="5" fillId="0" borderId="16" xfId="58" applyFont="1" applyFill="1" applyBorder="1" applyAlignment="1">
      <alignment horizontal="center" wrapText="1"/>
    </xf>
    <xf numFmtId="6" fontId="5" fillId="0" borderId="17" xfId="58" applyFont="1" applyFill="1" applyBorder="1" applyAlignment="1">
      <alignment horizontal="center" wrapText="1"/>
    </xf>
    <xf numFmtId="6" fontId="5" fillId="0" borderId="18" xfId="58" applyFont="1" applyFill="1" applyBorder="1" applyAlignment="1">
      <alignment horizontal="center" wrapText="1"/>
    </xf>
    <xf numFmtId="180" fontId="16" fillId="0" borderId="26" xfId="0" applyNumberFormat="1" applyFont="1" applyFill="1" applyBorder="1" applyAlignment="1">
      <alignment horizontal="right" vertical="center" wrapText="1"/>
    </xf>
    <xf numFmtId="189" fontId="16" fillId="0" borderId="26" xfId="0" applyNumberFormat="1" applyFont="1" applyFill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center" vertical="center"/>
    </xf>
    <xf numFmtId="6" fontId="5" fillId="0" borderId="28" xfId="58" applyFont="1" applyBorder="1" applyAlignment="1">
      <alignment horizontal="center" wrapText="1"/>
    </xf>
    <xf numFmtId="6" fontId="13" fillId="0" borderId="29" xfId="58" applyFont="1" applyBorder="1" applyAlignment="1">
      <alignment horizontal="right"/>
    </xf>
    <xf numFmtId="6" fontId="5" fillId="0" borderId="28" xfId="58" applyFont="1" applyBorder="1" applyAlignment="1">
      <alignment horizontal="center"/>
    </xf>
    <xf numFmtId="6" fontId="5" fillId="0" borderId="29" xfId="58" applyFont="1" applyBorder="1" applyAlignment="1">
      <alignment horizontal="center"/>
    </xf>
    <xf numFmtId="184" fontId="16" fillId="0" borderId="26" xfId="0" applyNumberFormat="1" applyFont="1" applyFill="1" applyBorder="1" applyAlignment="1">
      <alignment horizontal="right" vertical="center" wrapText="1"/>
    </xf>
    <xf numFmtId="184" fontId="16" fillId="0" borderId="30" xfId="0" applyNumberFormat="1" applyFont="1" applyFill="1" applyBorder="1" applyAlignment="1">
      <alignment horizontal="right" vertical="center" wrapText="1"/>
    </xf>
    <xf numFmtId="184" fontId="16" fillId="0" borderId="28" xfId="0" applyNumberFormat="1" applyFont="1" applyFill="1" applyBorder="1" applyAlignment="1">
      <alignment horizontal="right" vertical="center" wrapText="1"/>
    </xf>
    <xf numFmtId="184" fontId="16" fillId="0" borderId="29" xfId="0" applyNumberFormat="1" applyFont="1" applyFill="1" applyBorder="1" applyAlignment="1">
      <alignment horizontal="right" vertical="center" wrapText="1"/>
    </xf>
    <xf numFmtId="180" fontId="16" fillId="0" borderId="28" xfId="0" applyNumberFormat="1" applyFont="1" applyFill="1" applyBorder="1" applyAlignment="1">
      <alignment horizontal="right" vertical="center" wrapText="1"/>
    </xf>
    <xf numFmtId="180" fontId="16" fillId="0" borderId="31" xfId="0" applyNumberFormat="1" applyFont="1" applyFill="1" applyBorder="1" applyAlignment="1">
      <alignment horizontal="right" vertical="center" wrapText="1"/>
    </xf>
    <xf numFmtId="180" fontId="15" fillId="0" borderId="15" xfId="0" applyNumberFormat="1" applyFont="1" applyFill="1" applyBorder="1" applyAlignment="1">
      <alignment horizontal="right" vertical="center" wrapText="1"/>
    </xf>
    <xf numFmtId="180" fontId="15" fillId="0" borderId="10" xfId="0" applyNumberFormat="1" applyFont="1" applyFill="1" applyBorder="1" applyAlignment="1">
      <alignment horizontal="right" vertical="center" wrapText="1"/>
    </xf>
    <xf numFmtId="180" fontId="15" fillId="0" borderId="12" xfId="0" applyNumberFormat="1" applyFont="1" applyFill="1" applyBorder="1" applyAlignment="1">
      <alignment horizontal="right" vertical="center" wrapText="1"/>
    </xf>
    <xf numFmtId="189" fontId="15" fillId="0" borderId="15" xfId="0" applyNumberFormat="1" applyFont="1" applyFill="1" applyBorder="1" applyAlignment="1">
      <alignment horizontal="right" vertical="center" wrapText="1"/>
    </xf>
    <xf numFmtId="189" fontId="15" fillId="0" borderId="10" xfId="0" applyNumberFormat="1" applyFont="1" applyFill="1" applyBorder="1" applyAlignment="1">
      <alignment horizontal="right" vertical="center" wrapText="1"/>
    </xf>
    <xf numFmtId="189" fontId="15" fillId="0" borderId="12" xfId="0" applyNumberFormat="1" applyFont="1" applyFill="1" applyBorder="1" applyAlignment="1">
      <alignment horizontal="right" vertical="center" wrapText="1"/>
    </xf>
    <xf numFmtId="189" fontId="16" fillId="0" borderId="12" xfId="0" applyNumberFormat="1" applyFont="1" applyFill="1" applyBorder="1" applyAlignment="1">
      <alignment horizontal="right" vertical="center" wrapText="1"/>
    </xf>
    <xf numFmtId="180" fontId="15" fillId="0" borderId="26" xfId="0" applyNumberFormat="1" applyFont="1" applyFill="1" applyBorder="1" applyAlignment="1">
      <alignment vertical="center" wrapText="1"/>
    </xf>
    <xf numFmtId="178" fontId="15" fillId="0" borderId="12" xfId="0" applyNumberFormat="1" applyFont="1" applyFill="1" applyBorder="1" applyAlignment="1">
      <alignment vertical="center" wrapText="1"/>
    </xf>
    <xf numFmtId="178" fontId="21" fillId="0" borderId="12" xfId="0" applyNumberFormat="1" applyFont="1" applyFill="1" applyBorder="1" applyAlignment="1">
      <alignment vertical="center" wrapText="1"/>
    </xf>
    <xf numFmtId="191" fontId="21" fillId="0" borderId="15" xfId="0" applyNumberFormat="1" applyFont="1" applyFill="1" applyBorder="1" applyAlignment="1">
      <alignment vertical="center" wrapText="1"/>
    </xf>
    <xf numFmtId="191" fontId="21" fillId="0" borderId="10" xfId="0" applyNumberFormat="1" applyFont="1" applyFill="1" applyBorder="1" applyAlignment="1">
      <alignment vertical="center" wrapText="1"/>
    </xf>
    <xf numFmtId="191" fontId="21" fillId="0" borderId="12" xfId="0" applyNumberFormat="1" applyFont="1" applyFill="1" applyBorder="1" applyAlignment="1">
      <alignment vertical="center" wrapText="1"/>
    </xf>
    <xf numFmtId="178" fontId="21" fillId="0" borderId="15" xfId="0" applyNumberFormat="1" applyFont="1" applyFill="1" applyBorder="1" applyAlignment="1">
      <alignment horizontal="right" vertical="center" wrapText="1"/>
    </xf>
    <xf numFmtId="178" fontId="21" fillId="0" borderId="10" xfId="0" applyNumberFormat="1" applyFont="1" applyFill="1" applyBorder="1" applyAlignment="1">
      <alignment horizontal="right" vertical="center" wrapText="1"/>
    </xf>
    <xf numFmtId="178" fontId="21" fillId="0" borderId="12" xfId="0" applyNumberFormat="1" applyFont="1" applyFill="1" applyBorder="1" applyAlignment="1">
      <alignment horizontal="right" vertical="center" wrapText="1"/>
    </xf>
    <xf numFmtId="180" fontId="15" fillId="0" borderId="26" xfId="0" applyNumberFormat="1" applyFont="1" applyFill="1" applyBorder="1" applyAlignment="1">
      <alignment horizontal="right" vertical="center" wrapText="1"/>
    </xf>
    <xf numFmtId="184" fontId="15" fillId="0" borderId="26" xfId="0" applyNumberFormat="1" applyFont="1" applyFill="1" applyBorder="1" applyAlignment="1">
      <alignment horizontal="right" vertical="center" wrapText="1"/>
    </xf>
    <xf numFmtId="180" fontId="16" fillId="0" borderId="30" xfId="0" applyNumberFormat="1" applyFont="1" applyFill="1" applyBorder="1" applyAlignment="1">
      <alignment horizontal="right" vertical="center" wrapText="1"/>
    </xf>
    <xf numFmtId="184" fontId="20" fillId="0" borderId="15" xfId="0" applyNumberFormat="1" applyFont="1" applyFill="1" applyBorder="1" applyAlignment="1">
      <alignment vertical="center" wrapText="1" shrinkToFit="1"/>
    </xf>
    <xf numFmtId="184" fontId="20" fillId="0" borderId="10" xfId="0" applyNumberFormat="1" applyFont="1" applyFill="1" applyBorder="1" applyAlignment="1">
      <alignment vertical="center" wrapText="1" shrinkToFit="1"/>
    </xf>
    <xf numFmtId="184" fontId="20" fillId="0" borderId="12" xfId="0" applyNumberFormat="1" applyFont="1" applyFill="1" applyBorder="1" applyAlignment="1">
      <alignment vertical="center" wrapText="1" shrinkToFit="1"/>
    </xf>
    <xf numFmtId="189" fontId="16" fillId="0" borderId="15" xfId="0" applyNumberFormat="1" applyFont="1" applyFill="1" applyBorder="1" applyAlignment="1">
      <alignment vertical="center" wrapText="1"/>
    </xf>
    <xf numFmtId="189" fontId="16" fillId="0" borderId="10" xfId="0" applyNumberFormat="1" applyFont="1" applyFill="1" applyBorder="1" applyAlignment="1">
      <alignment vertical="center" wrapText="1"/>
    </xf>
    <xf numFmtId="189" fontId="16" fillId="0" borderId="12" xfId="0" applyNumberFormat="1" applyFont="1" applyFill="1" applyBorder="1" applyAlignment="1">
      <alignment vertical="center" wrapText="1"/>
    </xf>
    <xf numFmtId="184" fontId="15" fillId="0" borderId="15" xfId="0" applyNumberFormat="1" applyFont="1" applyFill="1" applyBorder="1" applyAlignment="1">
      <alignment vertical="center" wrapText="1"/>
    </xf>
    <xf numFmtId="184" fontId="15" fillId="0" borderId="10" xfId="0" applyNumberFormat="1" applyFont="1" applyFill="1" applyBorder="1" applyAlignment="1">
      <alignment vertical="center" wrapText="1"/>
    </xf>
    <xf numFmtId="184" fontId="15" fillId="0" borderId="12" xfId="0" applyNumberFormat="1" applyFont="1" applyFill="1" applyBorder="1" applyAlignment="1">
      <alignment vertical="center" wrapText="1"/>
    </xf>
    <xf numFmtId="184" fontId="16" fillId="0" borderId="15" xfId="0" applyNumberFormat="1" applyFont="1" applyFill="1" applyBorder="1" applyAlignment="1">
      <alignment vertical="center" wrapText="1"/>
    </xf>
    <xf numFmtId="184" fontId="16" fillId="0" borderId="10" xfId="0" applyNumberFormat="1" applyFont="1" applyFill="1" applyBorder="1" applyAlignment="1">
      <alignment vertical="center" wrapText="1"/>
    </xf>
    <xf numFmtId="184" fontId="16" fillId="0" borderId="12" xfId="0" applyNumberFormat="1" applyFont="1" applyFill="1" applyBorder="1" applyAlignment="1">
      <alignment vertical="center" wrapText="1"/>
    </xf>
    <xf numFmtId="184" fontId="16" fillId="0" borderId="12" xfId="0" applyNumberFormat="1" applyFont="1" applyFill="1" applyBorder="1" applyAlignment="1">
      <alignment horizontal="right" vertical="center" wrapText="1"/>
    </xf>
    <xf numFmtId="184" fontId="5" fillId="0" borderId="15" xfId="0" applyNumberFormat="1" applyFont="1" applyFill="1" applyBorder="1" applyAlignment="1">
      <alignment vertical="center" wrapText="1" shrinkToFit="1"/>
    </xf>
    <xf numFmtId="184" fontId="5" fillId="0" borderId="10" xfId="0" applyNumberFormat="1" applyFont="1" applyFill="1" applyBorder="1" applyAlignment="1">
      <alignment vertical="center" wrapText="1" shrinkToFit="1"/>
    </xf>
    <xf numFmtId="184" fontId="5" fillId="0" borderId="12" xfId="0" applyNumberFormat="1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184" fontId="15" fillId="0" borderId="15" xfId="0" applyNumberFormat="1" applyFont="1" applyFill="1" applyBorder="1" applyAlignment="1">
      <alignment horizontal="right" vertical="center" wrapText="1"/>
    </xf>
    <xf numFmtId="184" fontId="15" fillId="0" borderId="10" xfId="0" applyNumberFormat="1" applyFont="1" applyFill="1" applyBorder="1" applyAlignment="1">
      <alignment horizontal="right" vertical="center" wrapText="1"/>
    </xf>
    <xf numFmtId="184" fontId="15" fillId="0" borderId="12" xfId="0" applyNumberFormat="1" applyFont="1" applyFill="1" applyBorder="1" applyAlignment="1">
      <alignment horizontal="right" vertical="center" wrapText="1"/>
    </xf>
    <xf numFmtId="189" fontId="16" fillId="0" borderId="18" xfId="0" applyNumberFormat="1" applyFont="1" applyFill="1" applyBorder="1" applyAlignment="1">
      <alignment horizontal="right" vertical="center" wrapText="1"/>
    </xf>
    <xf numFmtId="189" fontId="16" fillId="0" borderId="23" xfId="0" applyNumberFormat="1" applyFont="1" applyFill="1" applyBorder="1" applyAlignment="1">
      <alignment horizontal="right" vertical="center" wrapText="1"/>
    </xf>
    <xf numFmtId="189" fontId="16" fillId="0" borderId="20" xfId="0" applyNumberFormat="1" applyFont="1" applyFill="1" applyBorder="1" applyAlignment="1">
      <alignment horizontal="right" vertical="center" wrapText="1"/>
    </xf>
    <xf numFmtId="2" fontId="5" fillId="0" borderId="32" xfId="0" applyNumberFormat="1" applyFont="1" applyFill="1" applyBorder="1" applyAlignment="1">
      <alignment horizontal="center" vertical="center"/>
    </xf>
    <xf numFmtId="6" fontId="5" fillId="0" borderId="18" xfId="58" applyFont="1" applyFill="1" applyBorder="1" applyAlignment="1">
      <alignment horizontal="center"/>
    </xf>
    <xf numFmtId="6" fontId="5" fillId="0" borderId="23" xfId="58" applyFont="1" applyFill="1" applyBorder="1" applyAlignment="1">
      <alignment horizontal="center"/>
    </xf>
    <xf numFmtId="180" fontId="16" fillId="0" borderId="16" xfId="0" applyNumberFormat="1" applyFont="1" applyFill="1" applyBorder="1" applyAlignment="1">
      <alignment horizontal="right" vertical="center" wrapText="1"/>
    </xf>
    <xf numFmtId="180" fontId="16" fillId="0" borderId="17" xfId="0" applyNumberFormat="1" applyFont="1" applyFill="1" applyBorder="1" applyAlignment="1">
      <alignment horizontal="right" vertical="center" wrapText="1"/>
    </xf>
    <xf numFmtId="180" fontId="16" fillId="0" borderId="18" xfId="0" applyNumberFormat="1" applyFont="1" applyFill="1" applyBorder="1" applyAlignment="1">
      <alignment horizontal="right" vertical="center" wrapText="1"/>
    </xf>
    <xf numFmtId="180" fontId="16" fillId="0" borderId="19" xfId="0" applyNumberFormat="1" applyFont="1" applyFill="1" applyBorder="1" applyAlignment="1">
      <alignment horizontal="right" vertical="center" wrapText="1"/>
    </xf>
    <xf numFmtId="180" fontId="16" fillId="0" borderId="14" xfId="0" applyNumberFormat="1" applyFont="1" applyFill="1" applyBorder="1" applyAlignment="1">
      <alignment horizontal="right" vertical="center" wrapText="1"/>
    </xf>
    <xf numFmtId="180" fontId="16" fillId="0" borderId="20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 applyProtection="1">
      <alignment horizontal="right"/>
      <protection locked="0"/>
    </xf>
    <xf numFmtId="189" fontId="15" fillId="0" borderId="15" xfId="0" applyNumberFormat="1" applyFont="1" applyFill="1" applyBorder="1" applyAlignment="1">
      <alignment vertical="center" wrapText="1"/>
    </xf>
    <xf numFmtId="189" fontId="15" fillId="0" borderId="10" xfId="0" applyNumberFormat="1" applyFont="1" applyFill="1" applyBorder="1" applyAlignment="1">
      <alignment vertical="center" wrapText="1"/>
    </xf>
    <xf numFmtId="189" fontId="15" fillId="0" borderId="12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distributed" vertical="center" shrinkToFit="1"/>
    </xf>
    <xf numFmtId="2" fontId="5" fillId="0" borderId="10" xfId="0" applyNumberFormat="1" applyFont="1" applyBorder="1" applyAlignment="1">
      <alignment horizontal="distributed" vertical="center" shrinkToFit="1"/>
    </xf>
    <xf numFmtId="2" fontId="5" fillId="0" borderId="13" xfId="0" applyNumberFormat="1" applyFont="1" applyBorder="1" applyAlignment="1">
      <alignment horizontal="right" vertical="center" shrinkToFit="1"/>
    </xf>
    <xf numFmtId="2" fontId="5" fillId="0" borderId="12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2" fontId="5" fillId="0" borderId="33" xfId="0" applyNumberFormat="1" applyFont="1" applyFill="1" applyBorder="1" applyAlignment="1">
      <alignment horizontal="distributed" vertical="center"/>
    </xf>
    <xf numFmtId="2" fontId="5" fillId="0" borderId="10" xfId="0" applyNumberFormat="1" applyFont="1" applyFill="1" applyBorder="1" applyAlignment="1">
      <alignment horizontal="distributed" vertical="center"/>
    </xf>
    <xf numFmtId="2" fontId="5" fillId="0" borderId="12" xfId="0" applyNumberFormat="1" applyFont="1" applyFill="1" applyBorder="1" applyAlignment="1">
      <alignment horizontal="distributed" vertical="center"/>
    </xf>
    <xf numFmtId="2" fontId="13" fillId="0" borderId="33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2" fontId="11" fillId="0" borderId="11" xfId="0" applyNumberFormat="1" applyFont="1" applyFill="1" applyBorder="1" applyAlignment="1">
      <alignment horizontal="distributed" vertical="center"/>
    </xf>
    <xf numFmtId="2" fontId="11" fillId="0" borderId="10" xfId="0" applyNumberFormat="1" applyFont="1" applyFill="1" applyBorder="1" applyAlignment="1">
      <alignment horizontal="distributed" vertical="center"/>
    </xf>
    <xf numFmtId="2" fontId="11" fillId="0" borderId="12" xfId="0" applyNumberFormat="1" applyFont="1" applyFill="1" applyBorder="1" applyAlignment="1">
      <alignment horizontal="distributed" vertical="center"/>
    </xf>
    <xf numFmtId="2" fontId="5" fillId="0" borderId="34" xfId="0" applyNumberFormat="1" applyFont="1" applyFill="1" applyBorder="1" applyAlignment="1">
      <alignment horizontal="distributed" vertical="center"/>
    </xf>
    <xf numFmtId="2" fontId="5" fillId="0" borderId="26" xfId="0" applyNumberFormat="1" applyFont="1" applyFill="1" applyBorder="1" applyAlignment="1">
      <alignment horizontal="distributed" vertical="center"/>
    </xf>
    <xf numFmtId="2" fontId="5" fillId="0" borderId="35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2" fontId="5" fillId="0" borderId="36" xfId="0" applyNumberFormat="1" applyFont="1" applyBorder="1" applyAlignment="1" applyProtection="1">
      <alignment horizontal="center"/>
      <protection locked="0"/>
    </xf>
    <xf numFmtId="2" fontId="5" fillId="0" borderId="37" xfId="0" applyNumberFormat="1" applyFont="1" applyBorder="1" applyAlignment="1" applyProtection="1">
      <alignment horizontal="center"/>
      <protection locked="0"/>
    </xf>
    <xf numFmtId="2" fontId="5" fillId="0" borderId="38" xfId="0" applyNumberFormat="1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9" xfId="0" applyNumberFormat="1" applyFont="1" applyBorder="1" applyAlignment="1" applyProtection="1">
      <alignment horizontal="center"/>
      <protection locked="0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5" fillId="0" borderId="40" xfId="0" applyNumberFormat="1" applyFont="1" applyBorder="1" applyAlignment="1" applyProtection="1">
      <alignment horizontal="center"/>
      <protection locked="0"/>
    </xf>
    <xf numFmtId="2" fontId="5" fillId="0" borderId="41" xfId="0" applyNumberFormat="1" applyFont="1" applyBorder="1" applyAlignment="1" applyProtection="1">
      <alignment horizontal="center"/>
      <protection locked="0"/>
    </xf>
    <xf numFmtId="2" fontId="5" fillId="0" borderId="42" xfId="0" applyNumberFormat="1" applyFont="1" applyFill="1" applyBorder="1" applyAlignment="1">
      <alignment horizontal="distributed" vertical="center"/>
    </xf>
    <xf numFmtId="2" fontId="5" fillId="0" borderId="43" xfId="0" applyNumberFormat="1" applyFont="1" applyFill="1" applyBorder="1" applyAlignment="1">
      <alignment horizontal="distributed" vertical="center"/>
    </xf>
    <xf numFmtId="2" fontId="5" fillId="0" borderId="40" xfId="0" applyNumberFormat="1" applyFont="1" applyFill="1" applyBorder="1" applyAlignment="1">
      <alignment horizontal="distributed" vertical="center"/>
    </xf>
    <xf numFmtId="2" fontId="5" fillId="0" borderId="13" xfId="0" applyNumberFormat="1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2" fontId="11" fillId="0" borderId="42" xfId="0" applyNumberFormat="1" applyFont="1" applyFill="1" applyBorder="1" applyAlignment="1">
      <alignment horizontal="distributed" vertical="center"/>
    </xf>
    <xf numFmtId="2" fontId="11" fillId="0" borderId="26" xfId="0" applyNumberFormat="1" applyFont="1" applyFill="1" applyBorder="1" applyAlignment="1">
      <alignment horizontal="distributed" vertical="center"/>
    </xf>
    <xf numFmtId="2" fontId="11" fillId="0" borderId="15" xfId="0" applyNumberFormat="1" applyFont="1" applyFill="1" applyBorder="1" applyAlignment="1">
      <alignment horizontal="distributed" vertical="center"/>
    </xf>
    <xf numFmtId="2" fontId="5" fillId="0" borderId="15" xfId="0" applyNumberFormat="1" applyFont="1" applyFill="1" applyBorder="1" applyAlignment="1">
      <alignment horizontal="distributed" vertical="center"/>
    </xf>
    <xf numFmtId="2" fontId="12" fillId="0" borderId="11" xfId="0" applyNumberFormat="1" applyFont="1" applyFill="1" applyBorder="1" applyAlignment="1">
      <alignment horizontal="distributed" vertical="center" wrapText="1"/>
    </xf>
    <xf numFmtId="2" fontId="12" fillId="0" borderId="10" xfId="0" applyNumberFormat="1" applyFont="1" applyFill="1" applyBorder="1" applyAlignment="1">
      <alignment horizontal="distributed" vertical="center"/>
    </xf>
    <xf numFmtId="2" fontId="12" fillId="0" borderId="12" xfId="0" applyNumberFormat="1" applyFont="1" applyFill="1" applyBorder="1" applyAlignment="1">
      <alignment horizontal="distributed" vertical="center"/>
    </xf>
    <xf numFmtId="2" fontId="13" fillId="0" borderId="11" xfId="0" applyNumberFormat="1" applyFont="1" applyBorder="1" applyAlignment="1">
      <alignment horizontal="distributed" vertical="center" shrinkToFit="1"/>
    </xf>
    <xf numFmtId="2" fontId="13" fillId="0" borderId="10" xfId="0" applyNumberFormat="1" applyFont="1" applyBorder="1" applyAlignment="1">
      <alignment horizontal="distributed" vertical="center" shrinkToFit="1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5" fillId="0" borderId="29" xfId="0" applyNumberFormat="1" applyFont="1" applyFill="1" applyBorder="1" applyAlignment="1">
      <alignment horizontal="center" vertical="center" shrinkToFit="1"/>
    </xf>
    <xf numFmtId="2" fontId="5" fillId="0" borderId="21" xfId="0" applyNumberFormat="1" applyFont="1" applyFill="1" applyBorder="1" applyAlignment="1">
      <alignment horizontal="center" vertical="center" shrinkToFit="1"/>
    </xf>
    <xf numFmtId="2" fontId="5" fillId="0" borderId="35" xfId="0" applyNumberFormat="1" applyFont="1" applyFill="1" applyBorder="1" applyAlignment="1">
      <alignment horizontal="distributed" vertical="center"/>
    </xf>
    <xf numFmtId="190" fontId="16" fillId="0" borderId="15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4" fontId="16" fillId="0" borderId="19" xfId="0" applyNumberFormat="1" applyFont="1" applyFill="1" applyBorder="1" applyAlignment="1">
      <alignment horizontal="right" vertical="center" wrapText="1"/>
    </xf>
    <xf numFmtId="184" fontId="16" fillId="0" borderId="14" xfId="0" applyNumberFormat="1" applyFont="1" applyFill="1" applyBorder="1" applyAlignment="1">
      <alignment horizontal="right" vertical="center" wrapText="1"/>
    </xf>
    <xf numFmtId="184" fontId="16" fillId="0" borderId="2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89" fontId="16" fillId="0" borderId="16" xfId="61" applyNumberFormat="1" applyFont="1" applyBorder="1" applyAlignment="1">
      <alignment horizontal="right" vertical="center"/>
      <protection/>
    </xf>
    <xf numFmtId="189" fontId="16" fillId="0" borderId="18" xfId="61" applyNumberFormat="1" applyFont="1" applyBorder="1" applyAlignment="1">
      <alignment horizontal="right" vertical="center"/>
      <protection/>
    </xf>
    <xf numFmtId="178" fontId="16" fillId="0" borderId="16" xfId="61" applyNumberFormat="1" applyFont="1" applyBorder="1" applyAlignment="1">
      <alignment horizontal="center" vertical="center"/>
      <protection/>
    </xf>
    <xf numFmtId="178" fontId="16" fillId="0" borderId="18" xfId="61" applyNumberFormat="1" applyFont="1" applyBorder="1" applyAlignment="1">
      <alignment horizontal="center" vertical="center"/>
      <protection/>
    </xf>
    <xf numFmtId="180" fontId="16" fillId="33" borderId="26" xfId="0" applyNumberFormat="1" applyFont="1" applyFill="1" applyBorder="1" applyAlignment="1">
      <alignment horizontal="right" vertical="center" wrapText="1"/>
    </xf>
    <xf numFmtId="178" fontId="16" fillId="0" borderId="16" xfId="61" applyNumberFormat="1" applyFont="1" applyBorder="1" applyAlignment="1">
      <alignment vertical="center"/>
      <protection/>
    </xf>
    <xf numFmtId="178" fontId="16" fillId="0" borderId="18" xfId="61" applyNumberFormat="1" applyFont="1" applyBorder="1" applyAlignment="1">
      <alignment vertical="center"/>
      <protection/>
    </xf>
    <xf numFmtId="178" fontId="16" fillId="0" borderId="15" xfId="61" applyNumberFormat="1" applyFont="1" applyBorder="1" applyAlignment="1">
      <alignment vertical="center"/>
      <protection/>
    </xf>
    <xf numFmtId="178" fontId="16" fillId="0" borderId="12" xfId="61" applyNumberFormat="1" applyFont="1" applyBorder="1" applyAlignment="1">
      <alignment vertical="center"/>
      <protection/>
    </xf>
    <xf numFmtId="178" fontId="16" fillId="0" borderId="16" xfId="61" applyNumberFormat="1" applyFont="1" applyBorder="1" applyAlignment="1">
      <alignment horizontal="right" vertical="center"/>
      <protection/>
    </xf>
    <xf numFmtId="178" fontId="16" fillId="0" borderId="18" xfId="61" applyNumberFormat="1" applyFont="1" applyBorder="1" applyAlignment="1">
      <alignment horizontal="right" vertical="center"/>
      <protection/>
    </xf>
    <xf numFmtId="2" fontId="5" fillId="0" borderId="11" xfId="0" applyNumberFormat="1" applyFont="1" applyBorder="1" applyAlignment="1">
      <alignment horizontal="distributed" vertical="center"/>
    </xf>
    <xf numFmtId="2" fontId="5" fillId="0" borderId="10" xfId="0" applyNumberFormat="1" applyFont="1" applyBorder="1" applyAlignment="1">
      <alignment horizontal="distributed" vertical="center"/>
    </xf>
    <xf numFmtId="2" fontId="5" fillId="0" borderId="4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shrinkToFit="1"/>
    </xf>
    <xf numFmtId="2" fontId="5" fillId="0" borderId="17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2" fontId="5" fillId="0" borderId="22" xfId="0" applyNumberFormat="1" applyFont="1" applyBorder="1" applyAlignment="1">
      <alignment horizontal="center" vertical="center" shrinkToFit="1"/>
    </xf>
    <xf numFmtId="2" fontId="13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3" fillId="0" borderId="49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distributed" vertical="center"/>
    </xf>
    <xf numFmtId="2" fontId="11" fillId="0" borderId="10" xfId="0" applyNumberFormat="1" applyFont="1" applyBorder="1" applyAlignment="1">
      <alignment horizontal="distributed" vertical="center"/>
    </xf>
    <xf numFmtId="2" fontId="12" fillId="0" borderId="11" xfId="0" applyNumberFormat="1" applyFont="1" applyBorder="1" applyAlignment="1">
      <alignment horizontal="distributed" vertical="center" wrapText="1"/>
    </xf>
    <xf numFmtId="2" fontId="12" fillId="0" borderId="10" xfId="0" applyNumberFormat="1" applyFont="1" applyBorder="1" applyAlignment="1">
      <alignment horizontal="distributed" vertical="center"/>
    </xf>
    <xf numFmtId="2" fontId="12" fillId="0" borderId="12" xfId="0" applyNumberFormat="1" applyFont="1" applyBorder="1" applyAlignment="1">
      <alignment horizontal="distributed" vertical="center"/>
    </xf>
    <xf numFmtId="2" fontId="5" fillId="0" borderId="42" xfId="0" applyNumberFormat="1" applyFont="1" applyBorder="1" applyAlignment="1">
      <alignment horizontal="distributed" vertical="center"/>
    </xf>
    <xf numFmtId="2" fontId="5" fillId="0" borderId="26" xfId="0" applyNumberFormat="1" applyFont="1" applyBorder="1" applyAlignment="1">
      <alignment horizontal="distributed" vertical="center"/>
    </xf>
    <xf numFmtId="2" fontId="5" fillId="0" borderId="50" xfId="0" applyNumberFormat="1" applyFont="1" applyBorder="1" applyAlignment="1" applyProtection="1">
      <alignment horizontal="center"/>
      <protection locked="0"/>
    </xf>
    <xf numFmtId="2" fontId="5" fillId="0" borderId="51" xfId="0" applyNumberFormat="1" applyFont="1" applyBorder="1" applyAlignment="1" applyProtection="1">
      <alignment horizontal="center"/>
      <protection locked="0"/>
    </xf>
    <xf numFmtId="2" fontId="5" fillId="0" borderId="47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52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/>
    </xf>
    <xf numFmtId="184" fontId="18" fillId="0" borderId="16" xfId="0" applyNumberFormat="1" applyFont="1" applyFill="1" applyBorder="1" applyAlignment="1">
      <alignment horizontal="right" vertical="center" wrapText="1"/>
    </xf>
    <xf numFmtId="184" fontId="18" fillId="0" borderId="18" xfId="0" applyNumberFormat="1" applyFont="1" applyFill="1" applyBorder="1" applyAlignment="1">
      <alignment horizontal="right" vertical="center" wrapText="1"/>
    </xf>
    <xf numFmtId="184" fontId="18" fillId="0" borderId="21" xfId="0" applyNumberFormat="1" applyFont="1" applyFill="1" applyBorder="1" applyAlignment="1">
      <alignment horizontal="right" vertical="center" wrapText="1"/>
    </xf>
    <xf numFmtId="184" fontId="18" fillId="0" borderId="23" xfId="0" applyNumberFormat="1" applyFont="1" applyFill="1" applyBorder="1" applyAlignment="1">
      <alignment horizontal="right" vertical="center" wrapText="1"/>
    </xf>
    <xf numFmtId="184" fontId="18" fillId="0" borderId="19" xfId="0" applyNumberFormat="1" applyFont="1" applyFill="1" applyBorder="1" applyAlignment="1">
      <alignment horizontal="right" vertical="center" wrapText="1"/>
    </xf>
    <xf numFmtId="184" fontId="18" fillId="0" borderId="20" xfId="0" applyNumberFormat="1" applyFont="1" applyFill="1" applyBorder="1" applyAlignment="1">
      <alignment horizontal="right" vertical="center" wrapText="1"/>
    </xf>
    <xf numFmtId="189" fontId="16" fillId="0" borderId="21" xfId="61" applyNumberFormat="1" applyFont="1" applyBorder="1" applyAlignment="1">
      <alignment horizontal="right" vertical="center"/>
      <protection/>
    </xf>
    <xf numFmtId="189" fontId="16" fillId="0" borderId="23" xfId="61" applyNumberFormat="1" applyFont="1" applyBorder="1" applyAlignment="1">
      <alignment horizontal="right" vertical="center"/>
      <protection/>
    </xf>
    <xf numFmtId="189" fontId="16" fillId="0" borderId="19" xfId="61" applyNumberFormat="1" applyFont="1" applyBorder="1" applyAlignment="1">
      <alignment horizontal="right" vertical="center"/>
      <protection/>
    </xf>
    <xf numFmtId="189" fontId="16" fillId="0" borderId="20" xfId="61" applyNumberFormat="1" applyFont="1" applyBorder="1" applyAlignment="1">
      <alignment horizontal="right" vertical="center"/>
      <protection/>
    </xf>
    <xf numFmtId="189" fontId="18" fillId="0" borderId="16" xfId="61" applyNumberFormat="1" applyFont="1" applyBorder="1" applyAlignment="1">
      <alignment horizontal="right" vertical="center"/>
      <protection/>
    </xf>
    <xf numFmtId="189" fontId="18" fillId="0" borderId="18" xfId="61" applyNumberFormat="1" applyFont="1" applyBorder="1" applyAlignment="1">
      <alignment horizontal="right" vertical="center"/>
      <protection/>
    </xf>
    <xf numFmtId="178" fontId="18" fillId="0" borderId="16" xfId="61" applyNumberFormat="1" applyFont="1" applyBorder="1" applyAlignment="1">
      <alignment vertical="center"/>
      <protection/>
    </xf>
    <xf numFmtId="178" fontId="18" fillId="0" borderId="18" xfId="61" applyNumberFormat="1" applyFont="1" applyBorder="1" applyAlignment="1">
      <alignment vertical="center"/>
      <protection/>
    </xf>
    <xf numFmtId="178" fontId="18" fillId="0" borderId="15" xfId="61" applyNumberFormat="1" applyFont="1" applyBorder="1" applyAlignment="1">
      <alignment vertical="center"/>
      <protection/>
    </xf>
    <xf numFmtId="178" fontId="18" fillId="0" borderId="12" xfId="61" applyNumberFormat="1" applyFont="1" applyBorder="1" applyAlignment="1">
      <alignment vertical="center"/>
      <protection/>
    </xf>
    <xf numFmtId="178" fontId="18" fillId="0" borderId="16" xfId="61" applyNumberFormat="1" applyFont="1" applyBorder="1" applyAlignment="1">
      <alignment horizontal="right" vertical="center"/>
      <protection/>
    </xf>
    <xf numFmtId="178" fontId="18" fillId="0" borderId="18" xfId="61" applyNumberFormat="1" applyFont="1" applyBorder="1" applyAlignment="1">
      <alignment horizontal="right" vertical="center"/>
      <protection/>
    </xf>
    <xf numFmtId="178" fontId="18" fillId="0" borderId="16" xfId="61" applyNumberFormat="1" applyFont="1" applyBorder="1" applyAlignment="1">
      <alignment horizontal="center" vertical="center"/>
      <protection/>
    </xf>
    <xf numFmtId="178" fontId="18" fillId="0" borderId="18" xfId="61" applyNumberFormat="1" applyFont="1" applyBorder="1" applyAlignment="1">
      <alignment horizontal="center" vertical="center"/>
      <protection/>
    </xf>
    <xf numFmtId="2" fontId="5" fillId="0" borderId="24" xfId="0" applyNumberFormat="1" applyFont="1" applyBorder="1" applyAlignment="1">
      <alignment horizontal="center" vertical="center"/>
    </xf>
    <xf numFmtId="6" fontId="5" fillId="0" borderId="53" xfId="58" applyFont="1" applyFill="1" applyBorder="1" applyAlignment="1">
      <alignment horizontal="center" wrapText="1"/>
    </xf>
    <xf numFmtId="6" fontId="5" fillId="0" borderId="54" xfId="58" applyFont="1" applyFill="1" applyBorder="1" applyAlignment="1">
      <alignment horizontal="center" wrapText="1"/>
    </xf>
    <xf numFmtId="6" fontId="5" fillId="0" borderId="21" xfId="58" applyFont="1" applyFill="1" applyBorder="1" applyAlignment="1">
      <alignment horizontal="center" wrapText="1"/>
    </xf>
    <xf numFmtId="6" fontId="5" fillId="0" borderId="23" xfId="58" applyFont="1" applyFill="1" applyBorder="1" applyAlignment="1">
      <alignment horizontal="center" wrapText="1"/>
    </xf>
    <xf numFmtId="180" fontId="15" fillId="0" borderId="15" xfId="0" applyNumberFormat="1" applyFont="1" applyFill="1" applyBorder="1" applyAlignment="1">
      <alignment horizontal="right" vertical="center" shrinkToFit="1"/>
    </xf>
    <xf numFmtId="180" fontId="15" fillId="0" borderId="10" xfId="0" applyNumberFormat="1" applyFont="1" applyFill="1" applyBorder="1" applyAlignment="1">
      <alignment horizontal="right" vertical="center" shrinkToFit="1"/>
    </xf>
    <xf numFmtId="180" fontId="15" fillId="0" borderId="12" xfId="0" applyNumberFormat="1" applyFont="1" applyFill="1" applyBorder="1" applyAlignment="1">
      <alignment horizontal="right" vertical="center" shrinkToFit="1"/>
    </xf>
    <xf numFmtId="189" fontId="15" fillId="0" borderId="26" xfId="0" applyNumberFormat="1" applyFont="1" applyFill="1" applyBorder="1" applyAlignment="1">
      <alignment horizontal="right" vertical="center" wrapText="1"/>
    </xf>
    <xf numFmtId="189" fontId="18" fillId="0" borderId="15" xfId="0" applyNumberFormat="1" applyFont="1" applyFill="1" applyBorder="1" applyAlignment="1">
      <alignment horizontal="right" vertical="center" wrapText="1"/>
    </xf>
    <xf numFmtId="189" fontId="18" fillId="0" borderId="10" xfId="0" applyNumberFormat="1" applyFont="1" applyFill="1" applyBorder="1" applyAlignment="1">
      <alignment horizontal="right" vertical="center" wrapText="1"/>
    </xf>
    <xf numFmtId="189" fontId="18" fillId="0" borderId="12" xfId="0" applyNumberFormat="1" applyFont="1" applyFill="1" applyBorder="1" applyAlignment="1">
      <alignment horizontal="right" vertical="center" wrapText="1"/>
    </xf>
    <xf numFmtId="180" fontId="18" fillId="0" borderId="26" xfId="0" applyNumberFormat="1" applyFont="1" applyFill="1" applyBorder="1" applyAlignment="1">
      <alignment horizontal="right" vertical="center" wrapText="1"/>
    </xf>
    <xf numFmtId="189" fontId="18" fillId="0" borderId="26" xfId="0" applyNumberFormat="1" applyFont="1" applyFill="1" applyBorder="1" applyAlignment="1">
      <alignment horizontal="right" vertical="center" wrapText="1"/>
    </xf>
    <xf numFmtId="180" fontId="18" fillId="0" borderId="15" xfId="0" applyNumberFormat="1" applyFont="1" applyFill="1" applyBorder="1" applyAlignment="1">
      <alignment vertical="center" shrinkToFit="1"/>
    </xf>
    <xf numFmtId="180" fontId="18" fillId="0" borderId="10" xfId="0" applyNumberFormat="1" applyFont="1" applyFill="1" applyBorder="1" applyAlignment="1">
      <alignment vertical="center" shrinkToFit="1"/>
    </xf>
    <xf numFmtId="180" fontId="18" fillId="0" borderId="12" xfId="0" applyNumberFormat="1" applyFont="1" applyFill="1" applyBorder="1" applyAlignment="1">
      <alignment vertical="center" shrinkToFit="1"/>
    </xf>
    <xf numFmtId="6" fontId="5" fillId="0" borderId="41" xfId="58" applyFont="1" applyBorder="1" applyAlignment="1">
      <alignment horizontal="center" wrapText="1"/>
    </xf>
    <xf numFmtId="6" fontId="5" fillId="0" borderId="53" xfId="58" applyFont="1" applyBorder="1" applyAlignment="1">
      <alignment horizontal="center" wrapText="1"/>
    </xf>
    <xf numFmtId="6" fontId="5" fillId="0" borderId="29" xfId="58" applyFont="1" applyBorder="1" applyAlignment="1">
      <alignment horizontal="center" wrapText="1"/>
    </xf>
    <xf numFmtId="6" fontId="5" fillId="0" borderId="21" xfId="58" applyFont="1" applyBorder="1" applyAlignment="1">
      <alignment horizontal="center" wrapText="1"/>
    </xf>
    <xf numFmtId="6" fontId="5" fillId="0" borderId="55" xfId="58" applyFont="1" applyBorder="1" applyAlignment="1">
      <alignment horizontal="center" wrapText="1"/>
    </xf>
    <xf numFmtId="6" fontId="5" fillId="0" borderId="56" xfId="58" applyFont="1" applyBorder="1" applyAlignment="1">
      <alignment horizontal="center" wrapText="1"/>
    </xf>
    <xf numFmtId="184" fontId="18" fillId="0" borderId="21" xfId="0" applyNumberFormat="1" applyFont="1" applyFill="1" applyBorder="1" applyAlignment="1">
      <alignment horizontal="center" vertical="center" wrapText="1"/>
    </xf>
    <xf numFmtId="184" fontId="18" fillId="0" borderId="57" xfId="0" applyNumberFormat="1" applyFont="1" applyFill="1" applyBorder="1" applyAlignment="1">
      <alignment horizontal="center" vertical="center" wrapText="1"/>
    </xf>
    <xf numFmtId="184" fontId="16" fillId="0" borderId="15" xfId="0" applyNumberFormat="1" applyFont="1" applyFill="1" applyBorder="1" applyAlignment="1">
      <alignment horizontal="center" vertical="center" wrapText="1"/>
    </xf>
    <xf numFmtId="184" fontId="16" fillId="0" borderId="58" xfId="0" applyNumberFormat="1" applyFont="1" applyFill="1" applyBorder="1" applyAlignment="1">
      <alignment horizontal="center" vertical="center" wrapText="1"/>
    </xf>
    <xf numFmtId="184" fontId="18" fillId="0" borderId="15" xfId="0" applyNumberFormat="1" applyFont="1" applyFill="1" applyBorder="1" applyAlignment="1">
      <alignment horizontal="center" vertical="center" wrapText="1"/>
    </xf>
    <xf numFmtId="184" fontId="18" fillId="0" borderId="58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184" fontId="18" fillId="0" borderId="60" xfId="0" applyNumberFormat="1" applyFont="1" applyFill="1" applyBorder="1" applyAlignment="1">
      <alignment horizontal="right" vertical="center" wrapText="1"/>
    </xf>
    <xf numFmtId="184" fontId="18" fillId="0" borderId="57" xfId="0" applyNumberFormat="1" applyFont="1" applyFill="1" applyBorder="1" applyAlignment="1">
      <alignment horizontal="right" vertical="center" wrapText="1"/>
    </xf>
    <xf numFmtId="184" fontId="18" fillId="0" borderId="6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189" fontId="16" fillId="0" borderId="30" xfId="0" applyNumberFormat="1" applyFont="1" applyFill="1" applyBorder="1" applyAlignment="1">
      <alignment horizontal="right" vertical="center" wrapText="1"/>
    </xf>
    <xf numFmtId="190" fontId="16" fillId="0" borderId="26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35（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257175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46</xdr:col>
      <xdr:colOff>257175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962900" y="819150"/>
          <a:ext cx="1581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6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2.625" defaultRowHeight="13.5"/>
  <cols>
    <col min="1" max="1" width="3.375" style="1" customWidth="1"/>
    <col min="2" max="6" width="3.50390625" style="1" customWidth="1"/>
    <col min="7" max="10" width="4.625" style="1" hidden="1" customWidth="1"/>
    <col min="11" max="13" width="3.125" style="1" hidden="1" customWidth="1"/>
    <col min="14" max="17" width="4.625" style="1" hidden="1" customWidth="1"/>
    <col min="18" max="20" width="3.125" style="1" hidden="1" customWidth="1"/>
    <col min="21" max="24" width="4.625" style="1" hidden="1" customWidth="1"/>
    <col min="25" max="27" width="3.125" style="1" hidden="1" customWidth="1"/>
    <col min="28" max="31" width="4.625" style="14" customWidth="1"/>
    <col min="32" max="34" width="3.00390625" style="14" customWidth="1"/>
    <col min="35" max="38" width="4.625" style="14" customWidth="1"/>
    <col min="39" max="41" width="3.00390625" style="14" customWidth="1"/>
    <col min="42" max="45" width="4.625" style="14" customWidth="1"/>
    <col min="46" max="48" width="3.125" style="14" customWidth="1"/>
    <col min="49" max="52" width="4.625" style="14" customWidth="1"/>
    <col min="53" max="55" width="3.00390625" style="14" customWidth="1"/>
    <col min="56" max="59" width="4.625" style="1" customWidth="1"/>
    <col min="60" max="62" width="3.125" style="1" customWidth="1"/>
    <col min="63" max="66" width="4.625" style="1" customWidth="1"/>
    <col min="67" max="69" width="3.125" style="1" customWidth="1"/>
    <col min="70" max="73" width="4.625" style="1" customWidth="1"/>
    <col min="74" max="76" width="3.125" style="1" customWidth="1"/>
    <col min="77" max="16384" width="2.625" style="1" customWidth="1"/>
  </cols>
  <sheetData>
    <row r="1" spans="1:76" s="14" customFormat="1" ht="34.5" customHeight="1">
      <c r="A1" s="146" t="s">
        <v>98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32"/>
      <c r="AJ1" s="22"/>
      <c r="AK1" s="22"/>
      <c r="AL1" s="22"/>
      <c r="AM1" s="22"/>
      <c r="AN1" s="22"/>
      <c r="AO1" s="22"/>
      <c r="AP1" s="32"/>
      <c r="AQ1" s="22"/>
      <c r="AR1" s="22"/>
      <c r="AS1" s="22"/>
      <c r="AT1" s="22"/>
      <c r="AU1" s="22"/>
      <c r="AV1" s="22"/>
      <c r="AW1" s="32" t="s">
        <v>78</v>
      </c>
      <c r="AX1" s="22"/>
      <c r="AY1" s="22"/>
      <c r="AZ1" s="22"/>
      <c r="BA1" s="22"/>
      <c r="BB1" s="22"/>
      <c r="BC1" s="22"/>
      <c r="BD1" s="2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</row>
    <row r="2" spans="1:76" ht="13.5" customHeight="1">
      <c r="A2" s="30"/>
      <c r="B2" s="30"/>
      <c r="C2" s="30"/>
      <c r="D2" s="30"/>
      <c r="E2" s="30"/>
      <c r="F2" s="30"/>
      <c r="G2" s="30"/>
      <c r="H2" s="3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BD2" s="30"/>
      <c r="BE2" s="30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</row>
    <row r="3" spans="1:76" ht="16.5" customHeight="1" thickBot="1">
      <c r="A3" s="31"/>
      <c r="B3" s="31"/>
      <c r="C3" s="31"/>
      <c r="D3" s="31"/>
      <c r="E3" s="31"/>
      <c r="F3" s="31"/>
      <c r="G3" s="31"/>
      <c r="H3" s="3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BD3" s="31"/>
      <c r="BE3" s="31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ht="14.25" customHeight="1">
      <c r="A4" s="172"/>
      <c r="B4" s="173"/>
      <c r="C4" s="174"/>
      <c r="D4" s="177" t="s">
        <v>2</v>
      </c>
      <c r="E4" s="173"/>
      <c r="F4" s="173"/>
      <c r="G4" s="83" t="s">
        <v>48</v>
      </c>
      <c r="H4" s="83"/>
      <c r="I4" s="83"/>
      <c r="J4" s="83"/>
      <c r="K4" s="83"/>
      <c r="L4" s="83"/>
      <c r="M4" s="83"/>
      <c r="N4" s="83" t="s">
        <v>49</v>
      </c>
      <c r="O4" s="83"/>
      <c r="P4" s="83"/>
      <c r="Q4" s="83"/>
      <c r="R4" s="83"/>
      <c r="S4" s="83"/>
      <c r="T4" s="83"/>
      <c r="U4" s="83" t="s">
        <v>50</v>
      </c>
      <c r="V4" s="83"/>
      <c r="W4" s="83"/>
      <c r="X4" s="83"/>
      <c r="Y4" s="83"/>
      <c r="Z4" s="83"/>
      <c r="AA4" s="83"/>
      <c r="AB4" s="76" t="s">
        <v>55</v>
      </c>
      <c r="AC4" s="77"/>
      <c r="AD4" s="77"/>
      <c r="AE4" s="77"/>
      <c r="AF4" s="77"/>
      <c r="AG4" s="77"/>
      <c r="AH4" s="137"/>
      <c r="AI4" s="76" t="s">
        <v>56</v>
      </c>
      <c r="AJ4" s="77"/>
      <c r="AK4" s="77"/>
      <c r="AL4" s="77"/>
      <c r="AM4" s="77"/>
      <c r="AN4" s="77"/>
      <c r="AO4" s="137"/>
      <c r="AP4" s="76" t="s">
        <v>57</v>
      </c>
      <c r="AQ4" s="77"/>
      <c r="AR4" s="77"/>
      <c r="AS4" s="77"/>
      <c r="AT4" s="77"/>
      <c r="AU4" s="77"/>
      <c r="AV4" s="137"/>
      <c r="AW4" s="76" t="s">
        <v>58</v>
      </c>
      <c r="AX4" s="77"/>
      <c r="AY4" s="77"/>
      <c r="AZ4" s="77"/>
      <c r="BA4" s="77"/>
      <c r="BB4" s="77"/>
      <c r="BC4" s="77"/>
      <c r="BD4" s="83" t="s">
        <v>70</v>
      </c>
      <c r="BE4" s="83"/>
      <c r="BF4" s="83"/>
      <c r="BG4" s="83"/>
      <c r="BH4" s="83"/>
      <c r="BI4" s="83"/>
      <c r="BJ4" s="83"/>
      <c r="BK4" s="83" t="s">
        <v>71</v>
      </c>
      <c r="BL4" s="83"/>
      <c r="BM4" s="83"/>
      <c r="BN4" s="83"/>
      <c r="BO4" s="83"/>
      <c r="BP4" s="83"/>
      <c r="BQ4" s="83"/>
      <c r="BR4" s="83" t="s">
        <v>72</v>
      </c>
      <c r="BS4" s="83"/>
      <c r="BT4" s="83"/>
      <c r="BU4" s="83"/>
      <c r="BV4" s="83"/>
      <c r="BW4" s="83"/>
      <c r="BX4" s="83"/>
    </row>
    <row r="5" spans="1:76" ht="14.25" customHeight="1">
      <c r="A5" s="180"/>
      <c r="B5" s="181"/>
      <c r="C5" s="181"/>
      <c r="D5" s="181"/>
      <c r="E5" s="181"/>
      <c r="F5" s="181"/>
      <c r="G5" s="84" t="s">
        <v>51</v>
      </c>
      <c r="H5" s="84"/>
      <c r="I5" s="84"/>
      <c r="J5" s="84"/>
      <c r="K5" s="86" t="s">
        <v>53</v>
      </c>
      <c r="L5" s="86"/>
      <c r="M5" s="86"/>
      <c r="N5" s="84" t="s">
        <v>51</v>
      </c>
      <c r="O5" s="84"/>
      <c r="P5" s="84"/>
      <c r="Q5" s="84"/>
      <c r="R5" s="86" t="s">
        <v>53</v>
      </c>
      <c r="S5" s="86"/>
      <c r="T5" s="86"/>
      <c r="U5" s="84" t="s">
        <v>51</v>
      </c>
      <c r="V5" s="84"/>
      <c r="W5" s="84"/>
      <c r="X5" s="84"/>
      <c r="Y5" s="86" t="s">
        <v>53</v>
      </c>
      <c r="Z5" s="86"/>
      <c r="AA5" s="86"/>
      <c r="AB5" s="78" t="s">
        <v>51</v>
      </c>
      <c r="AC5" s="79"/>
      <c r="AD5" s="79"/>
      <c r="AE5" s="80"/>
      <c r="AF5" s="57" t="s">
        <v>53</v>
      </c>
      <c r="AG5" s="58"/>
      <c r="AH5" s="138"/>
      <c r="AI5" s="78" t="s">
        <v>51</v>
      </c>
      <c r="AJ5" s="79"/>
      <c r="AK5" s="79"/>
      <c r="AL5" s="80"/>
      <c r="AM5" s="57" t="s">
        <v>53</v>
      </c>
      <c r="AN5" s="58"/>
      <c r="AO5" s="138"/>
      <c r="AP5" s="78" t="s">
        <v>51</v>
      </c>
      <c r="AQ5" s="79"/>
      <c r="AR5" s="79"/>
      <c r="AS5" s="80"/>
      <c r="AT5" s="57" t="s">
        <v>53</v>
      </c>
      <c r="AU5" s="58"/>
      <c r="AV5" s="138"/>
      <c r="AW5" s="78" t="s">
        <v>51</v>
      </c>
      <c r="AX5" s="79"/>
      <c r="AY5" s="79"/>
      <c r="AZ5" s="80"/>
      <c r="BA5" s="57" t="s">
        <v>53</v>
      </c>
      <c r="BB5" s="58"/>
      <c r="BC5" s="58"/>
      <c r="BD5" s="84" t="s">
        <v>51</v>
      </c>
      <c r="BE5" s="84"/>
      <c r="BF5" s="84"/>
      <c r="BG5" s="84"/>
      <c r="BH5" s="86" t="s">
        <v>53</v>
      </c>
      <c r="BI5" s="86"/>
      <c r="BJ5" s="86"/>
      <c r="BK5" s="84" t="s">
        <v>51</v>
      </c>
      <c r="BL5" s="84"/>
      <c r="BM5" s="84"/>
      <c r="BN5" s="84"/>
      <c r="BO5" s="86" t="s">
        <v>53</v>
      </c>
      <c r="BP5" s="86"/>
      <c r="BQ5" s="86"/>
      <c r="BR5" s="84" t="s">
        <v>51</v>
      </c>
      <c r="BS5" s="84"/>
      <c r="BT5" s="84"/>
      <c r="BU5" s="84"/>
      <c r="BV5" s="86" t="s">
        <v>53</v>
      </c>
      <c r="BW5" s="86"/>
      <c r="BX5" s="86"/>
    </row>
    <row r="6" spans="1:76" ht="14.25" customHeight="1">
      <c r="A6" s="169" t="s">
        <v>1</v>
      </c>
      <c r="B6" s="170"/>
      <c r="C6" s="171"/>
      <c r="D6" s="175"/>
      <c r="E6" s="176"/>
      <c r="F6" s="176"/>
      <c r="G6" s="85" t="s">
        <v>52</v>
      </c>
      <c r="H6" s="85"/>
      <c r="I6" s="85"/>
      <c r="J6" s="85"/>
      <c r="K6" s="87" t="s">
        <v>54</v>
      </c>
      <c r="L6" s="87"/>
      <c r="M6" s="87"/>
      <c r="N6" s="85" t="s">
        <v>52</v>
      </c>
      <c r="O6" s="85"/>
      <c r="P6" s="85"/>
      <c r="Q6" s="85"/>
      <c r="R6" s="87" t="s">
        <v>54</v>
      </c>
      <c r="S6" s="87"/>
      <c r="T6" s="87"/>
      <c r="U6" s="85" t="s">
        <v>52</v>
      </c>
      <c r="V6" s="85"/>
      <c r="W6" s="85"/>
      <c r="X6" s="85"/>
      <c r="Y6" s="87" t="s">
        <v>54</v>
      </c>
      <c r="Z6" s="87"/>
      <c r="AA6" s="87"/>
      <c r="AB6" s="54" t="s">
        <v>52</v>
      </c>
      <c r="AC6" s="55"/>
      <c r="AD6" s="55"/>
      <c r="AE6" s="56"/>
      <c r="AF6" s="59" t="s">
        <v>54</v>
      </c>
      <c r="AG6" s="60"/>
      <c r="AH6" s="139"/>
      <c r="AI6" s="54" t="s">
        <v>52</v>
      </c>
      <c r="AJ6" s="55"/>
      <c r="AK6" s="55"/>
      <c r="AL6" s="56"/>
      <c r="AM6" s="59" t="s">
        <v>54</v>
      </c>
      <c r="AN6" s="60"/>
      <c r="AO6" s="139"/>
      <c r="AP6" s="54" t="s">
        <v>52</v>
      </c>
      <c r="AQ6" s="55"/>
      <c r="AR6" s="55"/>
      <c r="AS6" s="56"/>
      <c r="AT6" s="59" t="s">
        <v>54</v>
      </c>
      <c r="AU6" s="60"/>
      <c r="AV6" s="139"/>
      <c r="AW6" s="54" t="s">
        <v>52</v>
      </c>
      <c r="AX6" s="55"/>
      <c r="AY6" s="55"/>
      <c r="AZ6" s="56"/>
      <c r="BA6" s="59" t="s">
        <v>54</v>
      </c>
      <c r="BB6" s="60"/>
      <c r="BC6" s="60"/>
      <c r="BD6" s="85" t="s">
        <v>52</v>
      </c>
      <c r="BE6" s="85"/>
      <c r="BF6" s="85"/>
      <c r="BG6" s="85"/>
      <c r="BH6" s="87" t="s">
        <v>54</v>
      </c>
      <c r="BI6" s="87"/>
      <c r="BJ6" s="87"/>
      <c r="BK6" s="85" t="s">
        <v>52</v>
      </c>
      <c r="BL6" s="85"/>
      <c r="BM6" s="85"/>
      <c r="BN6" s="85"/>
      <c r="BO6" s="87" t="s">
        <v>54</v>
      </c>
      <c r="BP6" s="87"/>
      <c r="BQ6" s="87"/>
      <c r="BR6" s="85" t="s">
        <v>52</v>
      </c>
      <c r="BS6" s="85"/>
      <c r="BT6" s="85"/>
      <c r="BU6" s="85"/>
      <c r="BV6" s="87" t="s">
        <v>54</v>
      </c>
      <c r="BW6" s="87"/>
      <c r="BX6" s="87"/>
    </row>
    <row r="7" spans="1:76" s="14" customFormat="1" ht="20.25" customHeight="1">
      <c r="A7" s="164" t="s">
        <v>80</v>
      </c>
      <c r="B7" s="165"/>
      <c r="C7" s="165"/>
      <c r="D7" s="165"/>
      <c r="E7" s="165"/>
      <c r="F7" s="166"/>
      <c r="G7" s="94">
        <f>G8+G21+G24+G25+G26+G27+G30+G31</f>
        <v>98746496</v>
      </c>
      <c r="H7" s="95"/>
      <c r="I7" s="95"/>
      <c r="J7" s="96"/>
      <c r="K7" s="97">
        <v>102.2</v>
      </c>
      <c r="L7" s="98"/>
      <c r="M7" s="99"/>
      <c r="N7" s="94">
        <f>N8+N21+N24+N25+N26+N27+N30+N31</f>
        <v>112024842</v>
      </c>
      <c r="O7" s="95"/>
      <c r="P7" s="95"/>
      <c r="Q7" s="96"/>
      <c r="R7" s="97">
        <f aca="true" t="shared" si="0" ref="R7:R31">N7/G7*100</f>
        <v>113.44690347290904</v>
      </c>
      <c r="S7" s="154"/>
      <c r="T7" s="155"/>
      <c r="U7" s="110">
        <f>U8+U21+U24+U25+U26+U27+U30+U31</f>
        <v>105397219</v>
      </c>
      <c r="V7" s="110"/>
      <c r="W7" s="110"/>
      <c r="X7" s="110"/>
      <c r="Y7" s="97">
        <f aca="true" t="shared" si="1" ref="Y7:Y18">SUM(U7/N7)*100</f>
        <v>94.08379170041587</v>
      </c>
      <c r="Z7" s="98"/>
      <c r="AA7" s="99"/>
      <c r="AB7" s="94">
        <f>AB8+AB21+AB24+AB25+AB26+AB27+AB30+AB31</f>
        <v>87413442</v>
      </c>
      <c r="AC7" s="95"/>
      <c r="AD7" s="95"/>
      <c r="AE7" s="96"/>
      <c r="AF7" s="147">
        <v>82.9</v>
      </c>
      <c r="AG7" s="148"/>
      <c r="AH7" s="149"/>
      <c r="AI7" s="71">
        <f>AI8+AI21+AI24+AI25+AI26+AI27+AI30+AI31</f>
        <v>90342654</v>
      </c>
      <c r="AJ7" s="72"/>
      <c r="AK7" s="72"/>
      <c r="AL7" s="73"/>
      <c r="AM7" s="97">
        <v>103.35098576715467</v>
      </c>
      <c r="AN7" s="98"/>
      <c r="AO7" s="99"/>
      <c r="AP7" s="71">
        <f>AP8+AP21+AP24+AP25+AP26+AP27+AP30+AP31</f>
        <v>92050385</v>
      </c>
      <c r="AQ7" s="72"/>
      <c r="AR7" s="72"/>
      <c r="AS7" s="73"/>
      <c r="AT7" s="119">
        <f>SUM(AP7/AI7)*100</f>
        <v>101.89028208093156</v>
      </c>
      <c r="AU7" s="120"/>
      <c r="AV7" s="121"/>
      <c r="AW7" s="71">
        <f>AW8+AW21+AW24+AW25+AW26+AW27+AW30+AW31</f>
        <v>94454150</v>
      </c>
      <c r="AX7" s="72"/>
      <c r="AY7" s="72"/>
      <c r="AZ7" s="73"/>
      <c r="BA7" s="61">
        <f>SUM(AW7/AP7)*100</f>
        <v>102.61135789926354</v>
      </c>
      <c r="BB7" s="62"/>
      <c r="BC7" s="62"/>
      <c r="BD7" s="101">
        <f>BD8+BD21+BD24+BD25+BD26+BD27+BD30+BD31</f>
        <v>99168676</v>
      </c>
      <c r="BE7" s="101"/>
      <c r="BF7" s="101"/>
      <c r="BG7" s="101"/>
      <c r="BH7" s="97">
        <v>105</v>
      </c>
      <c r="BI7" s="98"/>
      <c r="BJ7" s="99"/>
      <c r="BK7" s="94">
        <f>BK8+BK21+BK24+BK25+BK26+BK27+BK30+BK31</f>
        <v>122328294</v>
      </c>
      <c r="BL7" s="95"/>
      <c r="BM7" s="95"/>
      <c r="BN7" s="96"/>
      <c r="BO7" s="61">
        <f aca="true" t="shared" si="2" ref="BO7:BO31">SUM(BK7/BD7)*100</f>
        <v>123.35376344038313</v>
      </c>
      <c r="BP7" s="62"/>
      <c r="BQ7" s="102"/>
      <c r="BR7" s="94">
        <f>BR8+BR21+BR24+BR25+BR26+BR27+BR30+BR31</f>
        <v>116282172</v>
      </c>
      <c r="BS7" s="95"/>
      <c r="BT7" s="95"/>
      <c r="BU7" s="96"/>
      <c r="BV7" s="97">
        <f aca="true" t="shared" si="3" ref="BV7:BV18">SUM(BR7/BK7)*100</f>
        <v>95.05746233982467</v>
      </c>
      <c r="BW7" s="98"/>
      <c r="BX7" s="99"/>
    </row>
    <row r="8" spans="1:76" s="14" customFormat="1" ht="20.25" customHeight="1">
      <c r="A8" s="183" t="s">
        <v>7</v>
      </c>
      <c r="B8" s="168"/>
      <c r="C8" s="168"/>
      <c r="D8" s="168"/>
      <c r="E8" s="168"/>
      <c r="F8" s="168"/>
      <c r="G8" s="68">
        <f>G9+G14+G18</f>
        <v>38745914</v>
      </c>
      <c r="H8" s="69"/>
      <c r="I8" s="69"/>
      <c r="J8" s="70"/>
      <c r="K8" s="33">
        <v>100.8</v>
      </c>
      <c r="L8" s="34"/>
      <c r="M8" s="100"/>
      <c r="N8" s="68">
        <f>N9+N14+N18</f>
        <v>51541102</v>
      </c>
      <c r="O8" s="69"/>
      <c r="P8" s="69"/>
      <c r="Q8" s="70"/>
      <c r="R8" s="33">
        <f t="shared" si="0"/>
        <v>133.0233221495304</v>
      </c>
      <c r="S8" s="154"/>
      <c r="T8" s="155"/>
      <c r="U8" s="68">
        <f>U9+U14+U18</f>
        <v>47803565</v>
      </c>
      <c r="V8" s="69"/>
      <c r="W8" s="69"/>
      <c r="X8" s="70"/>
      <c r="Y8" s="88">
        <f t="shared" si="1"/>
        <v>92.74843405560091</v>
      </c>
      <c r="Z8" s="88"/>
      <c r="AA8" s="88"/>
      <c r="AB8" s="68">
        <f>AB9+AB14+AB18</f>
        <v>36203980</v>
      </c>
      <c r="AC8" s="69"/>
      <c r="AD8" s="69"/>
      <c r="AE8" s="70"/>
      <c r="AF8" s="116">
        <v>75.7</v>
      </c>
      <c r="AG8" s="117"/>
      <c r="AH8" s="118"/>
      <c r="AI8" s="51">
        <f>AI9+AI14+AI18+AI19+AI20</f>
        <v>33792979</v>
      </c>
      <c r="AJ8" s="52"/>
      <c r="AK8" s="52"/>
      <c r="AL8" s="53"/>
      <c r="AM8" s="33">
        <v>93.3405084192401</v>
      </c>
      <c r="AN8" s="34"/>
      <c r="AO8" s="100"/>
      <c r="AP8" s="51">
        <f>AP9+AP14+AP18+AP19+AP20</f>
        <v>35174518</v>
      </c>
      <c r="AQ8" s="52"/>
      <c r="AR8" s="52"/>
      <c r="AS8" s="53"/>
      <c r="AT8" s="116">
        <f>SUM(AP8/AI8)*100</f>
        <v>104.08824270864075</v>
      </c>
      <c r="AU8" s="117"/>
      <c r="AV8" s="118"/>
      <c r="AW8" s="51">
        <f>AW9+AW14+AW18+AW19+AW20</f>
        <v>36290250</v>
      </c>
      <c r="AX8" s="52"/>
      <c r="AY8" s="52"/>
      <c r="AZ8" s="53"/>
      <c r="BA8" s="35">
        <f>SUM(AW8/AP8)*100</f>
        <v>103.17198944986255</v>
      </c>
      <c r="BB8" s="36"/>
      <c r="BC8" s="36"/>
      <c r="BD8" s="81">
        <f>BD9+BD14+BD18+BD19+BD20</f>
        <v>39254193</v>
      </c>
      <c r="BE8" s="81"/>
      <c r="BF8" s="81"/>
      <c r="BG8" s="81"/>
      <c r="BH8" s="82">
        <v>108.2</v>
      </c>
      <c r="BI8" s="82"/>
      <c r="BJ8" s="82"/>
      <c r="BK8" s="81">
        <f>BK9+BK14+BK18+BK19+BK20</f>
        <v>62539257</v>
      </c>
      <c r="BL8" s="81"/>
      <c r="BM8" s="81"/>
      <c r="BN8" s="81"/>
      <c r="BO8" s="35">
        <f t="shared" si="2"/>
        <v>159.3186669255944</v>
      </c>
      <c r="BP8" s="36"/>
      <c r="BQ8" s="103"/>
      <c r="BR8" s="81">
        <f>BR9+BR14+BR18+BR19+BR20</f>
        <v>60936748</v>
      </c>
      <c r="BS8" s="81"/>
      <c r="BT8" s="81"/>
      <c r="BU8" s="81"/>
      <c r="BV8" s="88">
        <f t="shared" si="3"/>
        <v>97.43759507728082</v>
      </c>
      <c r="BW8" s="88"/>
      <c r="BX8" s="88"/>
    </row>
    <row r="9" spans="1:76" s="14" customFormat="1" ht="20.25" customHeight="1">
      <c r="A9" s="15"/>
      <c r="B9" s="167" t="s">
        <v>8</v>
      </c>
      <c r="C9" s="168"/>
      <c r="D9" s="168"/>
      <c r="E9" s="168"/>
      <c r="F9" s="168"/>
      <c r="G9" s="68">
        <f>G10+G12</f>
        <v>4827774</v>
      </c>
      <c r="H9" s="69"/>
      <c r="I9" s="69"/>
      <c r="J9" s="70"/>
      <c r="K9" s="33">
        <v>100.1</v>
      </c>
      <c r="L9" s="34"/>
      <c r="M9" s="100"/>
      <c r="N9" s="68">
        <f>N10+N12</f>
        <v>5077776</v>
      </c>
      <c r="O9" s="69"/>
      <c r="P9" s="69"/>
      <c r="Q9" s="70"/>
      <c r="R9" s="33">
        <f t="shared" si="0"/>
        <v>105.17841141693873</v>
      </c>
      <c r="S9" s="154"/>
      <c r="T9" s="155"/>
      <c r="U9" s="81">
        <v>4384324</v>
      </c>
      <c r="V9" s="81"/>
      <c r="W9" s="81"/>
      <c r="X9" s="81"/>
      <c r="Y9" s="88">
        <f t="shared" si="1"/>
        <v>86.34339127996193</v>
      </c>
      <c r="Z9" s="88"/>
      <c r="AA9" s="88"/>
      <c r="AB9" s="68">
        <f>AB10+AB12</f>
        <v>3768017</v>
      </c>
      <c r="AC9" s="69"/>
      <c r="AD9" s="69"/>
      <c r="AE9" s="70"/>
      <c r="AF9" s="116">
        <v>85.9</v>
      </c>
      <c r="AG9" s="117"/>
      <c r="AH9" s="118"/>
      <c r="AI9" s="51">
        <f>AI10+AI12</f>
        <v>4750749</v>
      </c>
      <c r="AJ9" s="52"/>
      <c r="AK9" s="52"/>
      <c r="AL9" s="53"/>
      <c r="AM9" s="33">
        <v>126.080880208343</v>
      </c>
      <c r="AN9" s="34"/>
      <c r="AO9" s="100"/>
      <c r="AP9" s="51">
        <f>AP10+AP12</f>
        <v>5002581</v>
      </c>
      <c r="AQ9" s="52"/>
      <c r="AR9" s="52"/>
      <c r="AS9" s="53"/>
      <c r="AT9" s="122">
        <f>SUM(AP9/AI9)*100</f>
        <v>105.30089044906393</v>
      </c>
      <c r="AU9" s="123"/>
      <c r="AV9" s="124"/>
      <c r="AW9" s="51">
        <f>AW10+AW12</f>
        <v>5173086</v>
      </c>
      <c r="AX9" s="52"/>
      <c r="AY9" s="52"/>
      <c r="AZ9" s="53"/>
      <c r="BA9" s="35">
        <f>SUM(AW9/AP9)*100</f>
        <v>103.40834061457475</v>
      </c>
      <c r="BB9" s="36"/>
      <c r="BC9" s="36"/>
      <c r="BD9" s="81">
        <f>BD10+BD12</f>
        <v>5419526</v>
      </c>
      <c r="BE9" s="81"/>
      <c r="BF9" s="81"/>
      <c r="BG9" s="81"/>
      <c r="BH9" s="82">
        <v>104.8</v>
      </c>
      <c r="BI9" s="82"/>
      <c r="BJ9" s="82"/>
      <c r="BK9" s="81">
        <f>BK10+BK12</f>
        <v>5614854</v>
      </c>
      <c r="BL9" s="81"/>
      <c r="BM9" s="81"/>
      <c r="BN9" s="81"/>
      <c r="BO9" s="35">
        <f t="shared" si="2"/>
        <v>103.60415283550628</v>
      </c>
      <c r="BP9" s="36"/>
      <c r="BQ9" s="103"/>
      <c r="BR9" s="81">
        <f>BR10+BR12</f>
        <v>4684748</v>
      </c>
      <c r="BS9" s="81"/>
      <c r="BT9" s="81"/>
      <c r="BU9" s="81"/>
      <c r="BV9" s="88">
        <f t="shared" si="3"/>
        <v>83.43490320496312</v>
      </c>
      <c r="BW9" s="88"/>
      <c r="BX9" s="88"/>
    </row>
    <row r="10" spans="1:76" s="14" customFormat="1" ht="20.25" customHeight="1">
      <c r="A10" s="15"/>
      <c r="B10" s="20"/>
      <c r="C10" s="156" t="s">
        <v>84</v>
      </c>
      <c r="D10" s="162"/>
      <c r="E10" s="162"/>
      <c r="F10" s="163"/>
      <c r="G10" s="68">
        <v>976971</v>
      </c>
      <c r="H10" s="69"/>
      <c r="I10" s="69"/>
      <c r="J10" s="70"/>
      <c r="K10" s="33">
        <v>102.3</v>
      </c>
      <c r="L10" s="34"/>
      <c r="M10" s="100"/>
      <c r="N10" s="68">
        <v>1015267</v>
      </c>
      <c r="O10" s="69"/>
      <c r="P10" s="69"/>
      <c r="Q10" s="70"/>
      <c r="R10" s="33">
        <f t="shared" si="0"/>
        <v>103.91987070240569</v>
      </c>
      <c r="S10" s="154"/>
      <c r="T10" s="155"/>
      <c r="U10" s="68">
        <v>1016115</v>
      </c>
      <c r="V10" s="69"/>
      <c r="W10" s="69"/>
      <c r="X10" s="70"/>
      <c r="Y10" s="33">
        <f t="shared" si="1"/>
        <v>100.08352482647422</v>
      </c>
      <c r="Z10" s="34"/>
      <c r="AA10" s="100"/>
      <c r="AB10" s="68">
        <v>1010742</v>
      </c>
      <c r="AC10" s="69"/>
      <c r="AD10" s="69"/>
      <c r="AE10" s="70"/>
      <c r="AF10" s="116">
        <v>99.5</v>
      </c>
      <c r="AG10" s="117"/>
      <c r="AH10" s="118"/>
      <c r="AI10" s="51">
        <v>1032091</v>
      </c>
      <c r="AJ10" s="52"/>
      <c r="AK10" s="52"/>
      <c r="AL10" s="53"/>
      <c r="AM10" s="33">
        <v>102.11221063337628</v>
      </c>
      <c r="AN10" s="34"/>
      <c r="AO10" s="100"/>
      <c r="AP10" s="51">
        <v>1055641</v>
      </c>
      <c r="AQ10" s="52"/>
      <c r="AR10" s="52"/>
      <c r="AS10" s="53"/>
      <c r="AT10" s="116">
        <f>SUM(AP10/AI10)*100</f>
        <v>102.28177554111025</v>
      </c>
      <c r="AU10" s="117"/>
      <c r="AV10" s="118"/>
      <c r="AW10" s="51">
        <v>1104816</v>
      </c>
      <c r="AX10" s="52"/>
      <c r="AY10" s="52"/>
      <c r="AZ10" s="53"/>
      <c r="BA10" s="35">
        <f>SUM(AW10/AP10)*100</f>
        <v>104.65830713282263</v>
      </c>
      <c r="BB10" s="36"/>
      <c r="BC10" s="36"/>
      <c r="BD10" s="68">
        <v>1116881</v>
      </c>
      <c r="BE10" s="69"/>
      <c r="BF10" s="69"/>
      <c r="BG10" s="70"/>
      <c r="BH10" s="33">
        <v>101.1</v>
      </c>
      <c r="BI10" s="34"/>
      <c r="BJ10" s="100"/>
      <c r="BK10" s="68">
        <v>1173192</v>
      </c>
      <c r="BL10" s="69"/>
      <c r="BM10" s="69"/>
      <c r="BN10" s="70"/>
      <c r="BO10" s="35">
        <f t="shared" si="2"/>
        <v>105.04180839319497</v>
      </c>
      <c r="BP10" s="36"/>
      <c r="BQ10" s="103"/>
      <c r="BR10" s="68">
        <v>1148118</v>
      </c>
      <c r="BS10" s="69"/>
      <c r="BT10" s="69"/>
      <c r="BU10" s="70"/>
      <c r="BV10" s="33">
        <f t="shared" si="3"/>
        <v>97.86275392263158</v>
      </c>
      <c r="BW10" s="34"/>
      <c r="BX10" s="100"/>
    </row>
    <row r="11" spans="1:76" s="14" customFormat="1" ht="24.75" customHeight="1">
      <c r="A11" s="15"/>
      <c r="B11" s="19"/>
      <c r="C11" s="159" t="s">
        <v>82</v>
      </c>
      <c r="D11" s="160"/>
      <c r="E11" s="160"/>
      <c r="F11" s="161"/>
      <c r="G11" s="68" t="s">
        <v>89</v>
      </c>
      <c r="H11" s="69"/>
      <c r="I11" s="69"/>
      <c r="J11" s="70"/>
      <c r="K11" s="33" t="s">
        <v>89</v>
      </c>
      <c r="L11" s="34"/>
      <c r="M11" s="100"/>
      <c r="N11" s="68" t="s">
        <v>89</v>
      </c>
      <c r="O11" s="69"/>
      <c r="P11" s="69"/>
      <c r="Q11" s="70"/>
      <c r="R11" s="33" t="s">
        <v>89</v>
      </c>
      <c r="S11" s="154"/>
      <c r="T11" s="155"/>
      <c r="U11" s="68" t="s">
        <v>89</v>
      </c>
      <c r="V11" s="69"/>
      <c r="W11" s="69"/>
      <c r="X11" s="70"/>
      <c r="Y11" s="33" t="s">
        <v>89</v>
      </c>
      <c r="Z11" s="34"/>
      <c r="AA11" s="100"/>
      <c r="AB11" s="68" t="s">
        <v>89</v>
      </c>
      <c r="AC11" s="69"/>
      <c r="AD11" s="69"/>
      <c r="AE11" s="70"/>
      <c r="AF11" s="33" t="s">
        <v>89</v>
      </c>
      <c r="AG11" s="34"/>
      <c r="AH11" s="100"/>
      <c r="AI11" s="68" t="s">
        <v>89</v>
      </c>
      <c r="AJ11" s="69"/>
      <c r="AK11" s="69"/>
      <c r="AL11" s="70"/>
      <c r="AM11" s="33" t="s">
        <v>89</v>
      </c>
      <c r="AN11" s="34"/>
      <c r="AO11" s="100"/>
      <c r="AP11" s="68" t="s">
        <v>89</v>
      </c>
      <c r="AQ11" s="69"/>
      <c r="AR11" s="69"/>
      <c r="AS11" s="70"/>
      <c r="AT11" s="33" t="s">
        <v>89</v>
      </c>
      <c r="AU11" s="34"/>
      <c r="AV11" s="100"/>
      <c r="AW11" s="68" t="s">
        <v>89</v>
      </c>
      <c r="AX11" s="69"/>
      <c r="AY11" s="69"/>
      <c r="AZ11" s="70"/>
      <c r="BA11" s="33" t="s">
        <v>89</v>
      </c>
      <c r="BB11" s="34"/>
      <c r="BC11" s="34"/>
      <c r="BD11" s="68">
        <v>9417</v>
      </c>
      <c r="BE11" s="69"/>
      <c r="BF11" s="69"/>
      <c r="BG11" s="70"/>
      <c r="BH11" s="33" t="s">
        <v>89</v>
      </c>
      <c r="BI11" s="34"/>
      <c r="BJ11" s="100"/>
      <c r="BK11" s="68">
        <v>62269</v>
      </c>
      <c r="BL11" s="69"/>
      <c r="BM11" s="69"/>
      <c r="BN11" s="70"/>
      <c r="BO11" s="35">
        <f t="shared" si="2"/>
        <v>661.2403100775194</v>
      </c>
      <c r="BP11" s="36"/>
      <c r="BQ11" s="103"/>
      <c r="BR11" s="68">
        <v>54449</v>
      </c>
      <c r="BS11" s="69"/>
      <c r="BT11" s="69"/>
      <c r="BU11" s="70"/>
      <c r="BV11" s="33">
        <f t="shared" si="3"/>
        <v>87.44158409481444</v>
      </c>
      <c r="BW11" s="34"/>
      <c r="BX11" s="100"/>
    </row>
    <row r="12" spans="1:76" s="14" customFormat="1" ht="20.25" customHeight="1">
      <c r="A12" s="15"/>
      <c r="B12" s="19"/>
      <c r="C12" s="156" t="s">
        <v>81</v>
      </c>
      <c r="D12" s="157"/>
      <c r="E12" s="157"/>
      <c r="F12" s="158"/>
      <c r="G12" s="68">
        <v>3850803</v>
      </c>
      <c r="H12" s="69"/>
      <c r="I12" s="69"/>
      <c r="J12" s="70"/>
      <c r="K12" s="33">
        <v>99.5</v>
      </c>
      <c r="L12" s="34"/>
      <c r="M12" s="100"/>
      <c r="N12" s="68">
        <v>4062509</v>
      </c>
      <c r="O12" s="69"/>
      <c r="P12" s="69"/>
      <c r="Q12" s="70"/>
      <c r="R12" s="33">
        <f t="shared" si="0"/>
        <v>105.49771047752898</v>
      </c>
      <c r="S12" s="154"/>
      <c r="T12" s="155"/>
      <c r="U12" s="68">
        <v>3868209</v>
      </c>
      <c r="V12" s="69"/>
      <c r="W12" s="69"/>
      <c r="X12" s="70"/>
      <c r="Y12" s="33">
        <f t="shared" si="1"/>
        <v>95.21724136488066</v>
      </c>
      <c r="Z12" s="34"/>
      <c r="AA12" s="100"/>
      <c r="AB12" s="68">
        <v>2757275</v>
      </c>
      <c r="AC12" s="69"/>
      <c r="AD12" s="69"/>
      <c r="AE12" s="70"/>
      <c r="AF12" s="33">
        <v>71.3</v>
      </c>
      <c r="AG12" s="34"/>
      <c r="AH12" s="100"/>
      <c r="AI12" s="68">
        <v>3718658</v>
      </c>
      <c r="AJ12" s="69"/>
      <c r="AK12" s="69"/>
      <c r="AL12" s="70"/>
      <c r="AM12" s="33">
        <v>134.8671423778912</v>
      </c>
      <c r="AN12" s="34"/>
      <c r="AO12" s="100"/>
      <c r="AP12" s="51">
        <v>3946940</v>
      </c>
      <c r="AQ12" s="52"/>
      <c r="AR12" s="52"/>
      <c r="AS12" s="53"/>
      <c r="AT12" s="116">
        <f>SUM(AP12/AI12)*100</f>
        <v>106.13882750174928</v>
      </c>
      <c r="AU12" s="117"/>
      <c r="AV12" s="118"/>
      <c r="AW12" s="51">
        <v>4068270</v>
      </c>
      <c r="AX12" s="52"/>
      <c r="AY12" s="52"/>
      <c r="AZ12" s="53"/>
      <c r="BA12" s="35">
        <f>SUM(AW12/AP12)*100</f>
        <v>103.0740269677269</v>
      </c>
      <c r="BB12" s="36"/>
      <c r="BC12" s="36"/>
      <c r="BD12" s="68">
        <v>4302645</v>
      </c>
      <c r="BE12" s="69"/>
      <c r="BF12" s="69"/>
      <c r="BG12" s="70"/>
      <c r="BH12" s="33">
        <v>105.8</v>
      </c>
      <c r="BI12" s="34"/>
      <c r="BJ12" s="100"/>
      <c r="BK12" s="68">
        <v>4441662</v>
      </c>
      <c r="BL12" s="69"/>
      <c r="BM12" s="69"/>
      <c r="BN12" s="70"/>
      <c r="BO12" s="35">
        <f t="shared" si="2"/>
        <v>103.23096606854621</v>
      </c>
      <c r="BP12" s="36"/>
      <c r="BQ12" s="103"/>
      <c r="BR12" s="68">
        <v>3536630</v>
      </c>
      <c r="BS12" s="69"/>
      <c r="BT12" s="69"/>
      <c r="BU12" s="70"/>
      <c r="BV12" s="33">
        <f t="shared" si="3"/>
        <v>79.6240236199873</v>
      </c>
      <c r="BW12" s="34"/>
      <c r="BX12" s="100"/>
    </row>
    <row r="13" spans="1:76" s="14" customFormat="1" ht="24.75" customHeight="1">
      <c r="A13" s="15"/>
      <c r="B13" s="19"/>
      <c r="C13" s="159" t="s">
        <v>83</v>
      </c>
      <c r="D13" s="160"/>
      <c r="E13" s="160"/>
      <c r="F13" s="161"/>
      <c r="G13" s="68">
        <v>487101</v>
      </c>
      <c r="H13" s="69"/>
      <c r="I13" s="69"/>
      <c r="J13" s="70"/>
      <c r="K13" s="33">
        <v>99.5</v>
      </c>
      <c r="L13" s="34"/>
      <c r="M13" s="100"/>
      <c r="N13" s="68">
        <v>516794</v>
      </c>
      <c r="O13" s="69"/>
      <c r="P13" s="69"/>
      <c r="Q13" s="70"/>
      <c r="R13" s="33">
        <f t="shared" si="0"/>
        <v>106.09586102266265</v>
      </c>
      <c r="S13" s="154"/>
      <c r="T13" s="155"/>
      <c r="U13" s="68">
        <v>423467</v>
      </c>
      <c r="V13" s="69"/>
      <c r="W13" s="69"/>
      <c r="X13" s="70"/>
      <c r="Y13" s="33">
        <f t="shared" si="1"/>
        <v>81.94116030758872</v>
      </c>
      <c r="Z13" s="34"/>
      <c r="AA13" s="100"/>
      <c r="AB13" s="68">
        <v>340803</v>
      </c>
      <c r="AC13" s="69"/>
      <c r="AD13" s="69"/>
      <c r="AE13" s="70"/>
      <c r="AF13" s="33">
        <v>80.5</v>
      </c>
      <c r="AG13" s="34"/>
      <c r="AH13" s="100"/>
      <c r="AI13" s="68">
        <v>471751</v>
      </c>
      <c r="AJ13" s="69"/>
      <c r="AK13" s="69"/>
      <c r="AL13" s="70"/>
      <c r="AM13" s="33">
        <v>138.42337068629092</v>
      </c>
      <c r="AN13" s="34"/>
      <c r="AO13" s="100"/>
      <c r="AP13" s="51">
        <v>502162</v>
      </c>
      <c r="AQ13" s="52"/>
      <c r="AR13" s="52"/>
      <c r="AS13" s="53"/>
      <c r="AT13" s="116">
        <f>SUM(AP13/AI13)*100</f>
        <v>106.44640922859729</v>
      </c>
      <c r="AU13" s="117"/>
      <c r="AV13" s="118"/>
      <c r="AW13" s="51">
        <v>519241</v>
      </c>
      <c r="AX13" s="52"/>
      <c r="AY13" s="52"/>
      <c r="AZ13" s="53"/>
      <c r="BA13" s="35">
        <f>SUM(AW13/AP13)*100</f>
        <v>103.40109367096674</v>
      </c>
      <c r="BB13" s="36"/>
      <c r="BC13" s="36"/>
      <c r="BD13" s="68">
        <v>551950</v>
      </c>
      <c r="BE13" s="69"/>
      <c r="BF13" s="69"/>
      <c r="BG13" s="70"/>
      <c r="BH13" s="33">
        <v>106.3</v>
      </c>
      <c r="BI13" s="34"/>
      <c r="BJ13" s="100"/>
      <c r="BK13" s="68">
        <v>567429</v>
      </c>
      <c r="BL13" s="69"/>
      <c r="BM13" s="69"/>
      <c r="BN13" s="70"/>
      <c r="BO13" s="35">
        <f t="shared" si="2"/>
        <v>102.80442069027991</v>
      </c>
      <c r="BP13" s="36"/>
      <c r="BQ13" s="103"/>
      <c r="BR13" s="68">
        <v>438400</v>
      </c>
      <c r="BS13" s="69"/>
      <c r="BT13" s="69"/>
      <c r="BU13" s="70"/>
      <c r="BV13" s="33">
        <f t="shared" si="3"/>
        <v>77.26076742640929</v>
      </c>
      <c r="BW13" s="34"/>
      <c r="BX13" s="100"/>
    </row>
    <row r="14" spans="1:76" s="17" customFormat="1" ht="20.25" customHeight="1">
      <c r="A14" s="16"/>
      <c r="B14" s="167" t="s">
        <v>9</v>
      </c>
      <c r="C14" s="168"/>
      <c r="D14" s="168"/>
      <c r="E14" s="168"/>
      <c r="F14" s="168"/>
      <c r="G14" s="68">
        <f>G15+G17</f>
        <v>30009342</v>
      </c>
      <c r="H14" s="69"/>
      <c r="I14" s="69"/>
      <c r="J14" s="70"/>
      <c r="K14" s="33">
        <v>101</v>
      </c>
      <c r="L14" s="34"/>
      <c r="M14" s="100"/>
      <c r="N14" s="68">
        <f>N15+N17</f>
        <v>28848397</v>
      </c>
      <c r="O14" s="69"/>
      <c r="P14" s="69"/>
      <c r="Q14" s="70"/>
      <c r="R14" s="33">
        <f t="shared" si="0"/>
        <v>96.13138801910418</v>
      </c>
      <c r="S14" s="154"/>
      <c r="T14" s="155"/>
      <c r="U14" s="81">
        <v>28297983</v>
      </c>
      <c r="V14" s="81"/>
      <c r="W14" s="81"/>
      <c r="X14" s="81"/>
      <c r="Y14" s="88">
        <f t="shared" si="1"/>
        <v>98.0920465008853</v>
      </c>
      <c r="Z14" s="88"/>
      <c r="AA14" s="88"/>
      <c r="AB14" s="68">
        <f>AB15+AB17</f>
        <v>27396821</v>
      </c>
      <c r="AC14" s="69"/>
      <c r="AD14" s="69"/>
      <c r="AE14" s="70"/>
      <c r="AF14" s="33">
        <v>96.8</v>
      </c>
      <c r="AG14" s="34"/>
      <c r="AH14" s="100"/>
      <c r="AI14" s="68">
        <f>AI15+AI17</f>
        <v>25717463</v>
      </c>
      <c r="AJ14" s="69"/>
      <c r="AK14" s="69"/>
      <c r="AL14" s="70"/>
      <c r="AM14" s="33">
        <v>93.87024501857351</v>
      </c>
      <c r="AN14" s="34"/>
      <c r="AO14" s="100"/>
      <c r="AP14" s="68">
        <f>AP15+AP17</f>
        <v>24846048</v>
      </c>
      <c r="AQ14" s="69"/>
      <c r="AR14" s="69"/>
      <c r="AS14" s="70"/>
      <c r="AT14" s="122">
        <f>SUM(AP14/AI14)*100</f>
        <v>96.611582565512</v>
      </c>
      <c r="AU14" s="123"/>
      <c r="AV14" s="124"/>
      <c r="AW14" s="68">
        <v>25310463</v>
      </c>
      <c r="AX14" s="69"/>
      <c r="AY14" s="69"/>
      <c r="AZ14" s="70"/>
      <c r="BA14" s="35">
        <f>SUM(AW14/AP14)*100</f>
        <v>101.86917050148176</v>
      </c>
      <c r="BB14" s="36"/>
      <c r="BC14" s="36"/>
      <c r="BD14" s="81">
        <f>BD15+BD17</f>
        <v>27944417</v>
      </c>
      <c r="BE14" s="81"/>
      <c r="BF14" s="81"/>
      <c r="BG14" s="81"/>
      <c r="BH14" s="33">
        <v>110.4</v>
      </c>
      <c r="BI14" s="34"/>
      <c r="BJ14" s="100"/>
      <c r="BK14" s="81">
        <f>BK15+BK17</f>
        <v>50484450</v>
      </c>
      <c r="BL14" s="81"/>
      <c r="BM14" s="81"/>
      <c r="BN14" s="81"/>
      <c r="BO14" s="35">
        <f t="shared" si="2"/>
        <v>180.66023706989483</v>
      </c>
      <c r="BP14" s="36"/>
      <c r="BQ14" s="103"/>
      <c r="BR14" s="81">
        <f>BR15+BR17</f>
        <v>52832717</v>
      </c>
      <c r="BS14" s="81"/>
      <c r="BT14" s="81"/>
      <c r="BU14" s="81"/>
      <c r="BV14" s="88">
        <f t="shared" si="3"/>
        <v>104.6514659464449</v>
      </c>
      <c r="BW14" s="88"/>
      <c r="BX14" s="88"/>
    </row>
    <row r="15" spans="1:76" s="14" customFormat="1" ht="20.25" customHeight="1">
      <c r="A15" s="15"/>
      <c r="B15" s="20"/>
      <c r="C15" s="156" t="s">
        <v>84</v>
      </c>
      <c r="D15" s="157"/>
      <c r="E15" s="157"/>
      <c r="F15" s="158"/>
      <c r="G15" s="68">
        <v>590806</v>
      </c>
      <c r="H15" s="69"/>
      <c r="I15" s="69"/>
      <c r="J15" s="70"/>
      <c r="K15" s="33">
        <v>102.1</v>
      </c>
      <c r="L15" s="34"/>
      <c r="M15" s="100"/>
      <c r="N15" s="68">
        <v>519272</v>
      </c>
      <c r="O15" s="69"/>
      <c r="P15" s="69"/>
      <c r="Q15" s="70"/>
      <c r="R15" s="33">
        <f t="shared" si="0"/>
        <v>87.89213379688087</v>
      </c>
      <c r="S15" s="154"/>
      <c r="T15" s="155"/>
      <c r="U15" s="68">
        <v>509363</v>
      </c>
      <c r="V15" s="69"/>
      <c r="W15" s="69"/>
      <c r="X15" s="70"/>
      <c r="Y15" s="33">
        <f t="shared" si="1"/>
        <v>98.09175152906377</v>
      </c>
      <c r="Z15" s="34"/>
      <c r="AA15" s="100"/>
      <c r="AB15" s="68">
        <v>517252</v>
      </c>
      <c r="AC15" s="69"/>
      <c r="AD15" s="69"/>
      <c r="AE15" s="70"/>
      <c r="AF15" s="33">
        <v>101.5</v>
      </c>
      <c r="AG15" s="34"/>
      <c r="AH15" s="100"/>
      <c r="AI15" s="68">
        <v>512292</v>
      </c>
      <c r="AJ15" s="69"/>
      <c r="AK15" s="69"/>
      <c r="AL15" s="70"/>
      <c r="AM15" s="33">
        <v>99.04108635636015</v>
      </c>
      <c r="AN15" s="34"/>
      <c r="AO15" s="100"/>
      <c r="AP15" s="68">
        <v>511083</v>
      </c>
      <c r="AQ15" s="69"/>
      <c r="AR15" s="69"/>
      <c r="AS15" s="70"/>
      <c r="AT15" s="33">
        <f>SUM(AP15/AI15)*100</f>
        <v>99.76400178023471</v>
      </c>
      <c r="AU15" s="34"/>
      <c r="AV15" s="100"/>
      <c r="AW15" s="51">
        <v>544428</v>
      </c>
      <c r="AX15" s="52"/>
      <c r="AY15" s="52"/>
      <c r="AZ15" s="53"/>
      <c r="BA15" s="35">
        <f>SUM(AW15/AP15)*100</f>
        <v>106.52438058006233</v>
      </c>
      <c r="BB15" s="36"/>
      <c r="BC15" s="36"/>
      <c r="BD15" s="68">
        <v>899530</v>
      </c>
      <c r="BE15" s="69"/>
      <c r="BF15" s="69"/>
      <c r="BG15" s="70"/>
      <c r="BH15" s="33">
        <v>165.2</v>
      </c>
      <c r="BI15" s="34"/>
      <c r="BJ15" s="100"/>
      <c r="BK15" s="68">
        <v>901545</v>
      </c>
      <c r="BL15" s="69"/>
      <c r="BM15" s="69"/>
      <c r="BN15" s="70"/>
      <c r="BO15" s="35">
        <f t="shared" si="2"/>
        <v>100.22400586973197</v>
      </c>
      <c r="BP15" s="36"/>
      <c r="BQ15" s="103"/>
      <c r="BR15" s="68">
        <v>933555</v>
      </c>
      <c r="BS15" s="69"/>
      <c r="BT15" s="69"/>
      <c r="BU15" s="70"/>
      <c r="BV15" s="33">
        <f t="shared" si="3"/>
        <v>103.55057151889258</v>
      </c>
      <c r="BW15" s="34"/>
      <c r="BX15" s="100"/>
    </row>
    <row r="16" spans="1:76" s="14" customFormat="1" ht="24.75" customHeight="1">
      <c r="A16" s="15"/>
      <c r="B16" s="19"/>
      <c r="C16" s="159" t="s">
        <v>82</v>
      </c>
      <c r="D16" s="160"/>
      <c r="E16" s="160"/>
      <c r="F16" s="161"/>
      <c r="G16" s="68" t="s">
        <v>89</v>
      </c>
      <c r="H16" s="69"/>
      <c r="I16" s="69"/>
      <c r="J16" s="70"/>
      <c r="K16" s="33" t="s">
        <v>89</v>
      </c>
      <c r="L16" s="34"/>
      <c r="M16" s="100"/>
      <c r="N16" s="68" t="s">
        <v>89</v>
      </c>
      <c r="O16" s="69"/>
      <c r="P16" s="69"/>
      <c r="Q16" s="70"/>
      <c r="R16" s="33" t="s">
        <v>89</v>
      </c>
      <c r="S16" s="154"/>
      <c r="T16" s="155"/>
      <c r="U16" s="68" t="s">
        <v>89</v>
      </c>
      <c r="V16" s="69"/>
      <c r="W16" s="69"/>
      <c r="X16" s="70"/>
      <c r="Y16" s="33" t="s">
        <v>89</v>
      </c>
      <c r="Z16" s="34"/>
      <c r="AA16" s="100"/>
      <c r="AB16" s="68" t="s">
        <v>89</v>
      </c>
      <c r="AC16" s="69"/>
      <c r="AD16" s="69"/>
      <c r="AE16" s="70"/>
      <c r="AF16" s="33" t="s">
        <v>89</v>
      </c>
      <c r="AG16" s="34"/>
      <c r="AH16" s="100"/>
      <c r="AI16" s="68" t="s">
        <v>89</v>
      </c>
      <c r="AJ16" s="69"/>
      <c r="AK16" s="69"/>
      <c r="AL16" s="70"/>
      <c r="AM16" s="33" t="s">
        <v>89</v>
      </c>
      <c r="AN16" s="34"/>
      <c r="AO16" s="100"/>
      <c r="AP16" s="68" t="s">
        <v>89</v>
      </c>
      <c r="AQ16" s="69"/>
      <c r="AR16" s="69"/>
      <c r="AS16" s="70"/>
      <c r="AT16" s="33" t="s">
        <v>89</v>
      </c>
      <c r="AU16" s="34"/>
      <c r="AV16" s="100"/>
      <c r="AW16" s="68" t="s">
        <v>89</v>
      </c>
      <c r="AX16" s="69"/>
      <c r="AY16" s="69"/>
      <c r="AZ16" s="70"/>
      <c r="BA16" s="33" t="s">
        <v>89</v>
      </c>
      <c r="BB16" s="34"/>
      <c r="BC16" s="34"/>
      <c r="BD16" s="68">
        <v>266216</v>
      </c>
      <c r="BE16" s="69"/>
      <c r="BF16" s="69"/>
      <c r="BG16" s="70"/>
      <c r="BH16" s="33" t="s">
        <v>89</v>
      </c>
      <c r="BI16" s="34"/>
      <c r="BJ16" s="100"/>
      <c r="BK16" s="68">
        <v>298577</v>
      </c>
      <c r="BL16" s="69"/>
      <c r="BM16" s="69"/>
      <c r="BN16" s="70"/>
      <c r="BO16" s="35">
        <f t="shared" si="2"/>
        <v>112.15591850226883</v>
      </c>
      <c r="BP16" s="36"/>
      <c r="BQ16" s="103"/>
      <c r="BR16" s="68">
        <v>307145</v>
      </c>
      <c r="BS16" s="69"/>
      <c r="BT16" s="69"/>
      <c r="BU16" s="70"/>
      <c r="BV16" s="33">
        <f t="shared" si="3"/>
        <v>102.86961152399547</v>
      </c>
      <c r="BW16" s="34"/>
      <c r="BX16" s="100"/>
    </row>
    <row r="17" spans="1:76" s="14" customFormat="1" ht="20.25" customHeight="1">
      <c r="A17" s="15"/>
      <c r="B17" s="19"/>
      <c r="C17" s="156" t="s">
        <v>85</v>
      </c>
      <c r="D17" s="157"/>
      <c r="E17" s="157"/>
      <c r="F17" s="158"/>
      <c r="G17" s="68">
        <v>29418536</v>
      </c>
      <c r="H17" s="69"/>
      <c r="I17" s="69"/>
      <c r="J17" s="70"/>
      <c r="K17" s="33">
        <v>101</v>
      </c>
      <c r="L17" s="34"/>
      <c r="M17" s="100"/>
      <c r="N17" s="68">
        <v>28329125</v>
      </c>
      <c r="O17" s="69"/>
      <c r="P17" s="69"/>
      <c r="Q17" s="70"/>
      <c r="R17" s="33">
        <f t="shared" si="0"/>
        <v>96.29685515281929</v>
      </c>
      <c r="S17" s="154"/>
      <c r="T17" s="155"/>
      <c r="U17" s="68">
        <v>27788620</v>
      </c>
      <c r="V17" s="69"/>
      <c r="W17" s="69"/>
      <c r="X17" s="70"/>
      <c r="Y17" s="33">
        <f t="shared" si="1"/>
        <v>98.09205190770982</v>
      </c>
      <c r="Z17" s="34"/>
      <c r="AA17" s="100"/>
      <c r="AB17" s="68">
        <v>26879569</v>
      </c>
      <c r="AC17" s="69"/>
      <c r="AD17" s="69"/>
      <c r="AE17" s="70"/>
      <c r="AF17" s="33">
        <v>96.7</v>
      </c>
      <c r="AG17" s="34"/>
      <c r="AH17" s="100"/>
      <c r="AI17" s="68">
        <v>25205171</v>
      </c>
      <c r="AJ17" s="69"/>
      <c r="AK17" s="69"/>
      <c r="AL17" s="70"/>
      <c r="AM17" s="33">
        <v>93.77074089246</v>
      </c>
      <c r="AN17" s="34"/>
      <c r="AO17" s="100"/>
      <c r="AP17" s="68">
        <v>24334965</v>
      </c>
      <c r="AQ17" s="129"/>
      <c r="AR17" s="129"/>
      <c r="AS17" s="130"/>
      <c r="AT17" s="33">
        <f aca="true" t="shared" si="4" ref="AT17:AT31">SUM(AP17/AI17)*100</f>
        <v>96.54751003276272</v>
      </c>
      <c r="AU17" s="34"/>
      <c r="AV17" s="100"/>
      <c r="AW17" s="51">
        <v>24766035</v>
      </c>
      <c r="AX17" s="52"/>
      <c r="AY17" s="52"/>
      <c r="AZ17" s="53"/>
      <c r="BA17" s="35">
        <f aca="true" t="shared" si="5" ref="BA17:BA31">SUM(AW17/AP17)*100</f>
        <v>101.7714017669637</v>
      </c>
      <c r="BB17" s="36"/>
      <c r="BC17" s="36"/>
      <c r="BD17" s="68">
        <v>27044887</v>
      </c>
      <c r="BE17" s="69"/>
      <c r="BF17" s="69"/>
      <c r="BG17" s="70"/>
      <c r="BH17" s="33">
        <v>109.2</v>
      </c>
      <c r="BI17" s="34"/>
      <c r="BJ17" s="100"/>
      <c r="BK17" s="68">
        <v>49582905</v>
      </c>
      <c r="BL17" s="69"/>
      <c r="BM17" s="69"/>
      <c r="BN17" s="70"/>
      <c r="BO17" s="35">
        <f t="shared" si="2"/>
        <v>183.3355968542224</v>
      </c>
      <c r="BP17" s="36"/>
      <c r="BQ17" s="103"/>
      <c r="BR17" s="68">
        <v>51899162</v>
      </c>
      <c r="BS17" s="69"/>
      <c r="BT17" s="69"/>
      <c r="BU17" s="70"/>
      <c r="BV17" s="33">
        <f t="shared" si="3"/>
        <v>104.67148304440815</v>
      </c>
      <c r="BW17" s="34"/>
      <c r="BX17" s="100"/>
    </row>
    <row r="18" spans="1:76" s="14" customFormat="1" ht="20.25" customHeight="1">
      <c r="A18" s="15"/>
      <c r="B18" s="167" t="s">
        <v>10</v>
      </c>
      <c r="C18" s="168"/>
      <c r="D18" s="168"/>
      <c r="E18" s="168"/>
      <c r="F18" s="168"/>
      <c r="G18" s="68">
        <v>3908798</v>
      </c>
      <c r="H18" s="69"/>
      <c r="I18" s="69"/>
      <c r="J18" s="70"/>
      <c r="K18" s="33">
        <v>116</v>
      </c>
      <c r="L18" s="34"/>
      <c r="M18" s="100"/>
      <c r="N18" s="68">
        <v>17614929</v>
      </c>
      <c r="O18" s="69"/>
      <c r="P18" s="69"/>
      <c r="Q18" s="70"/>
      <c r="R18" s="33">
        <f t="shared" si="0"/>
        <v>450.6482299673711</v>
      </c>
      <c r="S18" s="154"/>
      <c r="T18" s="155"/>
      <c r="U18" s="81">
        <v>15121258</v>
      </c>
      <c r="V18" s="81"/>
      <c r="W18" s="81"/>
      <c r="X18" s="81"/>
      <c r="Y18" s="88">
        <f t="shared" si="1"/>
        <v>85.84342292835811</v>
      </c>
      <c r="Z18" s="88"/>
      <c r="AA18" s="88"/>
      <c r="AB18" s="68">
        <v>5039142</v>
      </c>
      <c r="AC18" s="69"/>
      <c r="AD18" s="69"/>
      <c r="AE18" s="70"/>
      <c r="AF18" s="33">
        <v>33.3</v>
      </c>
      <c r="AG18" s="34"/>
      <c r="AH18" s="100"/>
      <c r="AI18" s="68">
        <v>3274901</v>
      </c>
      <c r="AJ18" s="69"/>
      <c r="AK18" s="69"/>
      <c r="AL18" s="70"/>
      <c r="AM18" s="33">
        <v>64.98925809195295</v>
      </c>
      <c r="AN18" s="34"/>
      <c r="AO18" s="100"/>
      <c r="AP18" s="68">
        <v>3587951</v>
      </c>
      <c r="AQ18" s="69"/>
      <c r="AR18" s="69"/>
      <c r="AS18" s="70"/>
      <c r="AT18" s="37">
        <f t="shared" si="4"/>
        <v>109.55906758708124</v>
      </c>
      <c r="AU18" s="38"/>
      <c r="AV18" s="125"/>
      <c r="AW18" s="51">
        <v>2180178</v>
      </c>
      <c r="AX18" s="52"/>
      <c r="AY18" s="52"/>
      <c r="AZ18" s="53"/>
      <c r="BA18" s="35">
        <f t="shared" si="5"/>
        <v>60.763873308191776</v>
      </c>
      <c r="BB18" s="36"/>
      <c r="BC18" s="36"/>
      <c r="BD18" s="81">
        <v>1740047</v>
      </c>
      <c r="BE18" s="81"/>
      <c r="BF18" s="81"/>
      <c r="BG18" s="81"/>
      <c r="BH18" s="82">
        <v>79.8</v>
      </c>
      <c r="BI18" s="82"/>
      <c r="BJ18" s="82"/>
      <c r="BK18" s="81">
        <v>2036501</v>
      </c>
      <c r="BL18" s="81"/>
      <c r="BM18" s="81"/>
      <c r="BN18" s="81"/>
      <c r="BO18" s="35">
        <f t="shared" si="2"/>
        <v>117.0371260086653</v>
      </c>
      <c r="BP18" s="36"/>
      <c r="BQ18" s="103"/>
      <c r="BR18" s="81">
        <v>1925913</v>
      </c>
      <c r="BS18" s="81"/>
      <c r="BT18" s="81"/>
      <c r="BU18" s="81"/>
      <c r="BV18" s="88">
        <f t="shared" si="3"/>
        <v>94.56970558816322</v>
      </c>
      <c r="BW18" s="88"/>
      <c r="BX18" s="88"/>
    </row>
    <row r="19" spans="1:76" s="14" customFormat="1" ht="20.25" customHeight="1">
      <c r="A19" s="15"/>
      <c r="B19" s="167" t="s">
        <v>11</v>
      </c>
      <c r="C19" s="168"/>
      <c r="D19" s="168"/>
      <c r="E19" s="168"/>
      <c r="F19" s="168"/>
      <c r="G19" s="68" t="s">
        <v>89</v>
      </c>
      <c r="H19" s="69"/>
      <c r="I19" s="69"/>
      <c r="J19" s="70"/>
      <c r="K19" s="33" t="s">
        <v>89</v>
      </c>
      <c r="L19" s="34"/>
      <c r="M19" s="100"/>
      <c r="N19" s="68" t="s">
        <v>89</v>
      </c>
      <c r="O19" s="69"/>
      <c r="P19" s="69"/>
      <c r="Q19" s="70"/>
      <c r="R19" s="33" t="s">
        <v>89</v>
      </c>
      <c r="S19" s="154"/>
      <c r="T19" s="155"/>
      <c r="U19" s="81" t="s">
        <v>89</v>
      </c>
      <c r="V19" s="81"/>
      <c r="W19" s="81"/>
      <c r="X19" s="81"/>
      <c r="Y19" s="88" t="s">
        <v>94</v>
      </c>
      <c r="Z19" s="88"/>
      <c r="AA19" s="88"/>
      <c r="AB19" s="68" t="s">
        <v>89</v>
      </c>
      <c r="AC19" s="69"/>
      <c r="AD19" s="69"/>
      <c r="AE19" s="70"/>
      <c r="AF19" s="33" t="s">
        <v>89</v>
      </c>
      <c r="AG19" s="34"/>
      <c r="AH19" s="100"/>
      <c r="AI19" s="68">
        <v>49684</v>
      </c>
      <c r="AJ19" s="69"/>
      <c r="AK19" s="69"/>
      <c r="AL19" s="70"/>
      <c r="AM19" s="33" t="s">
        <v>89</v>
      </c>
      <c r="AN19" s="34"/>
      <c r="AO19" s="100"/>
      <c r="AP19" s="68">
        <v>895455</v>
      </c>
      <c r="AQ19" s="69"/>
      <c r="AR19" s="69"/>
      <c r="AS19" s="70"/>
      <c r="AT19" s="126">
        <f t="shared" si="4"/>
        <v>1802.3005394090653</v>
      </c>
      <c r="AU19" s="127"/>
      <c r="AV19" s="128"/>
      <c r="AW19" s="51">
        <v>1567868</v>
      </c>
      <c r="AX19" s="52"/>
      <c r="AY19" s="52"/>
      <c r="AZ19" s="53"/>
      <c r="BA19" s="35">
        <f t="shared" si="5"/>
        <v>175.09176898894975</v>
      </c>
      <c r="BB19" s="36"/>
      <c r="BC19" s="36"/>
      <c r="BD19" s="81">
        <v>2287861</v>
      </c>
      <c r="BE19" s="81"/>
      <c r="BF19" s="81"/>
      <c r="BG19" s="81"/>
      <c r="BH19" s="82">
        <v>145.9</v>
      </c>
      <c r="BI19" s="82"/>
      <c r="BJ19" s="82"/>
      <c r="BK19" s="81">
        <v>2547810</v>
      </c>
      <c r="BL19" s="81"/>
      <c r="BM19" s="81"/>
      <c r="BN19" s="81"/>
      <c r="BO19" s="35">
        <f t="shared" si="2"/>
        <v>111.36209760995095</v>
      </c>
      <c r="BP19" s="36"/>
      <c r="BQ19" s="103"/>
      <c r="BR19" s="81">
        <v>1128046</v>
      </c>
      <c r="BS19" s="81"/>
      <c r="BT19" s="81"/>
      <c r="BU19" s="81"/>
      <c r="BV19" s="88" t="s">
        <v>94</v>
      </c>
      <c r="BW19" s="88"/>
      <c r="BX19" s="88"/>
    </row>
    <row r="20" spans="1:76" s="17" customFormat="1" ht="20.25" customHeight="1">
      <c r="A20" s="16"/>
      <c r="B20" s="185" t="s">
        <v>12</v>
      </c>
      <c r="C20" s="157"/>
      <c r="D20" s="157"/>
      <c r="E20" s="157"/>
      <c r="F20" s="158"/>
      <c r="G20" s="68" t="s">
        <v>89</v>
      </c>
      <c r="H20" s="69"/>
      <c r="I20" s="69"/>
      <c r="J20" s="70"/>
      <c r="K20" s="33" t="s">
        <v>89</v>
      </c>
      <c r="L20" s="34"/>
      <c r="M20" s="100"/>
      <c r="N20" s="68" t="s">
        <v>89</v>
      </c>
      <c r="O20" s="69"/>
      <c r="P20" s="69"/>
      <c r="Q20" s="70"/>
      <c r="R20" s="33" t="s">
        <v>89</v>
      </c>
      <c r="S20" s="154"/>
      <c r="T20" s="155"/>
      <c r="U20" s="81" t="s">
        <v>89</v>
      </c>
      <c r="V20" s="81"/>
      <c r="W20" s="81"/>
      <c r="X20" s="81"/>
      <c r="Y20" s="88" t="s">
        <v>94</v>
      </c>
      <c r="Z20" s="88"/>
      <c r="AA20" s="88"/>
      <c r="AB20" s="68" t="s">
        <v>89</v>
      </c>
      <c r="AC20" s="69"/>
      <c r="AD20" s="69"/>
      <c r="AE20" s="70"/>
      <c r="AF20" s="33" t="s">
        <v>89</v>
      </c>
      <c r="AG20" s="34"/>
      <c r="AH20" s="100"/>
      <c r="AI20" s="68">
        <v>182</v>
      </c>
      <c r="AJ20" s="69"/>
      <c r="AK20" s="69"/>
      <c r="AL20" s="70"/>
      <c r="AM20" s="33" t="s">
        <v>89</v>
      </c>
      <c r="AN20" s="34"/>
      <c r="AO20" s="100"/>
      <c r="AP20" s="68">
        <v>842483</v>
      </c>
      <c r="AQ20" s="69"/>
      <c r="AR20" s="69"/>
      <c r="AS20" s="70"/>
      <c r="AT20" s="113">
        <f t="shared" si="4"/>
        <v>462902.7472527472</v>
      </c>
      <c r="AU20" s="114"/>
      <c r="AV20" s="115"/>
      <c r="AW20" s="51">
        <v>2058655</v>
      </c>
      <c r="AX20" s="52"/>
      <c r="AY20" s="52"/>
      <c r="AZ20" s="53"/>
      <c r="BA20" s="35">
        <f t="shared" si="5"/>
        <v>244.35567245867276</v>
      </c>
      <c r="BB20" s="36"/>
      <c r="BC20" s="36"/>
      <c r="BD20" s="81">
        <v>1862342</v>
      </c>
      <c r="BE20" s="81"/>
      <c r="BF20" s="81"/>
      <c r="BG20" s="81"/>
      <c r="BH20" s="82">
        <v>90.5</v>
      </c>
      <c r="BI20" s="82"/>
      <c r="BJ20" s="82"/>
      <c r="BK20" s="81">
        <v>1855642</v>
      </c>
      <c r="BL20" s="81"/>
      <c r="BM20" s="81"/>
      <c r="BN20" s="81"/>
      <c r="BO20" s="35">
        <f t="shared" si="2"/>
        <v>99.64023793696325</v>
      </c>
      <c r="BP20" s="36"/>
      <c r="BQ20" s="103"/>
      <c r="BR20" s="81">
        <v>365324</v>
      </c>
      <c r="BS20" s="81"/>
      <c r="BT20" s="81"/>
      <c r="BU20" s="81"/>
      <c r="BV20" s="88" t="s">
        <v>94</v>
      </c>
      <c r="BW20" s="88"/>
      <c r="BX20" s="88"/>
    </row>
    <row r="21" spans="1:76" s="14" customFormat="1" ht="20.25" customHeight="1">
      <c r="A21" s="184" t="s">
        <v>13</v>
      </c>
      <c r="B21" s="168"/>
      <c r="C21" s="168"/>
      <c r="D21" s="168"/>
      <c r="E21" s="168"/>
      <c r="F21" s="168"/>
      <c r="G21" s="68">
        <f>SUM(G22:J23)</f>
        <v>23251148</v>
      </c>
      <c r="H21" s="69"/>
      <c r="I21" s="69"/>
      <c r="J21" s="70"/>
      <c r="K21" s="33">
        <v>97</v>
      </c>
      <c r="L21" s="34"/>
      <c r="M21" s="100"/>
      <c r="N21" s="68">
        <f>SUM(N22:Q23)</f>
        <v>24481740</v>
      </c>
      <c r="O21" s="69"/>
      <c r="P21" s="69"/>
      <c r="Q21" s="70"/>
      <c r="R21" s="33">
        <f t="shared" si="0"/>
        <v>105.29260748759587</v>
      </c>
      <c r="S21" s="154"/>
      <c r="T21" s="155"/>
      <c r="U21" s="81">
        <f>SUM(U22:X23)</f>
        <v>22121632</v>
      </c>
      <c r="V21" s="81"/>
      <c r="W21" s="81"/>
      <c r="X21" s="81"/>
      <c r="Y21" s="88">
        <f aca="true" t="shared" si="6" ref="Y21:Y31">SUM(U21/N21)*100</f>
        <v>90.3597211636101</v>
      </c>
      <c r="Z21" s="88"/>
      <c r="AA21" s="88"/>
      <c r="AB21" s="68">
        <f>SUM(AB22:AE23)</f>
        <v>16039627</v>
      </c>
      <c r="AC21" s="69"/>
      <c r="AD21" s="69"/>
      <c r="AE21" s="70"/>
      <c r="AF21" s="33">
        <v>72.5</v>
      </c>
      <c r="AG21" s="34"/>
      <c r="AH21" s="100"/>
      <c r="AI21" s="68">
        <f>SUM(AI22:AL23)</f>
        <v>22121827</v>
      </c>
      <c r="AJ21" s="69"/>
      <c r="AK21" s="69"/>
      <c r="AL21" s="70"/>
      <c r="AM21" s="33">
        <v>137.9198344200897</v>
      </c>
      <c r="AN21" s="34"/>
      <c r="AO21" s="100"/>
      <c r="AP21" s="68">
        <f>SUM(AP22:AS23)</f>
        <v>23108401</v>
      </c>
      <c r="AQ21" s="69"/>
      <c r="AR21" s="69"/>
      <c r="AS21" s="70"/>
      <c r="AT21" s="37">
        <f t="shared" si="4"/>
        <v>104.45973110629605</v>
      </c>
      <c r="AU21" s="38"/>
      <c r="AV21" s="125"/>
      <c r="AW21" s="51">
        <f>SUM(AW22:AZ23)</f>
        <v>24256309</v>
      </c>
      <c r="AX21" s="52"/>
      <c r="AY21" s="52"/>
      <c r="AZ21" s="53"/>
      <c r="BA21" s="35">
        <f t="shared" si="5"/>
        <v>104.96749212548283</v>
      </c>
      <c r="BB21" s="36"/>
      <c r="BC21" s="36"/>
      <c r="BD21" s="81">
        <f>SUM(BD22:BG23)</f>
        <v>27062521</v>
      </c>
      <c r="BE21" s="81"/>
      <c r="BF21" s="81"/>
      <c r="BG21" s="81"/>
      <c r="BH21" s="82">
        <v>111.6</v>
      </c>
      <c r="BI21" s="82"/>
      <c r="BJ21" s="82"/>
      <c r="BK21" s="81">
        <f>SUM(BK22:BN23)</f>
        <v>27761484</v>
      </c>
      <c r="BL21" s="81"/>
      <c r="BM21" s="81"/>
      <c r="BN21" s="81"/>
      <c r="BO21" s="35">
        <f t="shared" si="2"/>
        <v>102.58277120597891</v>
      </c>
      <c r="BP21" s="36"/>
      <c r="BQ21" s="103"/>
      <c r="BR21" s="81">
        <f>SUM(BR22:BU23)</f>
        <v>24278813</v>
      </c>
      <c r="BS21" s="81"/>
      <c r="BT21" s="81"/>
      <c r="BU21" s="81"/>
      <c r="BV21" s="88">
        <f aca="true" t="shared" si="7" ref="BV21:BV31">SUM(BR21/BK21)*100</f>
        <v>87.45502581922494</v>
      </c>
      <c r="BW21" s="88"/>
      <c r="BX21" s="88"/>
    </row>
    <row r="22" spans="1:76" s="14" customFormat="1" ht="20.25" customHeight="1">
      <c r="A22" s="15"/>
      <c r="B22" s="167" t="s">
        <v>8</v>
      </c>
      <c r="C22" s="186"/>
      <c r="D22" s="186"/>
      <c r="E22" s="186"/>
      <c r="F22" s="186"/>
      <c r="G22" s="68">
        <v>21258843</v>
      </c>
      <c r="H22" s="69"/>
      <c r="I22" s="69"/>
      <c r="J22" s="70"/>
      <c r="K22" s="33">
        <v>98.2</v>
      </c>
      <c r="L22" s="34"/>
      <c r="M22" s="100"/>
      <c r="N22" s="68">
        <v>22509113</v>
      </c>
      <c r="O22" s="69"/>
      <c r="P22" s="69"/>
      <c r="Q22" s="70"/>
      <c r="R22" s="33">
        <f t="shared" si="0"/>
        <v>105.88117612985806</v>
      </c>
      <c r="S22" s="154"/>
      <c r="T22" s="155"/>
      <c r="U22" s="81">
        <v>20184093</v>
      </c>
      <c r="V22" s="81"/>
      <c r="W22" s="81"/>
      <c r="X22" s="81"/>
      <c r="Y22" s="88">
        <f t="shared" si="6"/>
        <v>89.67076134897009</v>
      </c>
      <c r="Z22" s="88"/>
      <c r="AA22" s="88"/>
      <c r="AB22" s="68">
        <v>14267069</v>
      </c>
      <c r="AC22" s="69"/>
      <c r="AD22" s="69"/>
      <c r="AE22" s="70"/>
      <c r="AF22" s="33">
        <v>70.7</v>
      </c>
      <c r="AG22" s="34"/>
      <c r="AH22" s="100"/>
      <c r="AI22" s="68">
        <v>20470034</v>
      </c>
      <c r="AJ22" s="69"/>
      <c r="AK22" s="69"/>
      <c r="AL22" s="70"/>
      <c r="AM22" s="33">
        <v>143.47750052936593</v>
      </c>
      <c r="AN22" s="34"/>
      <c r="AO22" s="100"/>
      <c r="AP22" s="68">
        <v>21437505</v>
      </c>
      <c r="AQ22" s="69"/>
      <c r="AR22" s="69"/>
      <c r="AS22" s="70"/>
      <c r="AT22" s="37">
        <f t="shared" si="4"/>
        <v>104.72627939943821</v>
      </c>
      <c r="AU22" s="38"/>
      <c r="AV22" s="125"/>
      <c r="AW22" s="51">
        <v>22687389</v>
      </c>
      <c r="AX22" s="52"/>
      <c r="AY22" s="52"/>
      <c r="AZ22" s="53"/>
      <c r="BA22" s="35">
        <f t="shared" si="5"/>
        <v>105.8303613223647</v>
      </c>
      <c r="BB22" s="36"/>
      <c r="BC22" s="36"/>
      <c r="BD22" s="81">
        <v>25524130</v>
      </c>
      <c r="BE22" s="81"/>
      <c r="BF22" s="81"/>
      <c r="BG22" s="81"/>
      <c r="BH22" s="82">
        <v>112.5</v>
      </c>
      <c r="BI22" s="82"/>
      <c r="BJ22" s="82"/>
      <c r="BK22" s="81">
        <v>26266315</v>
      </c>
      <c r="BL22" s="81"/>
      <c r="BM22" s="81"/>
      <c r="BN22" s="81"/>
      <c r="BO22" s="35">
        <f t="shared" si="2"/>
        <v>102.90777785569969</v>
      </c>
      <c r="BP22" s="36"/>
      <c r="BQ22" s="103"/>
      <c r="BR22" s="81">
        <v>22807473</v>
      </c>
      <c r="BS22" s="81"/>
      <c r="BT22" s="81"/>
      <c r="BU22" s="81"/>
      <c r="BV22" s="88">
        <f t="shared" si="7"/>
        <v>86.83164349471937</v>
      </c>
      <c r="BW22" s="88"/>
      <c r="BX22" s="88"/>
    </row>
    <row r="23" spans="1:76" s="17" customFormat="1" ht="20.25" customHeight="1">
      <c r="A23" s="16"/>
      <c r="B23" s="167" t="s">
        <v>9</v>
      </c>
      <c r="C23" s="186"/>
      <c r="D23" s="186"/>
      <c r="E23" s="186"/>
      <c r="F23" s="186"/>
      <c r="G23" s="68">
        <v>1992305</v>
      </c>
      <c r="H23" s="69"/>
      <c r="I23" s="69"/>
      <c r="J23" s="70"/>
      <c r="K23" s="33">
        <v>85.5</v>
      </c>
      <c r="L23" s="34"/>
      <c r="M23" s="100"/>
      <c r="N23" s="68">
        <v>1972627</v>
      </c>
      <c r="O23" s="69"/>
      <c r="P23" s="69"/>
      <c r="Q23" s="70"/>
      <c r="R23" s="33">
        <f t="shared" si="0"/>
        <v>99.0122998235712</v>
      </c>
      <c r="S23" s="154"/>
      <c r="T23" s="155"/>
      <c r="U23" s="81">
        <v>1937539</v>
      </c>
      <c r="V23" s="81"/>
      <c r="W23" s="81"/>
      <c r="X23" s="81"/>
      <c r="Y23" s="88">
        <f t="shared" si="6"/>
        <v>98.22125520942377</v>
      </c>
      <c r="Z23" s="88"/>
      <c r="AA23" s="88"/>
      <c r="AB23" s="68">
        <v>1772558</v>
      </c>
      <c r="AC23" s="69"/>
      <c r="AD23" s="69"/>
      <c r="AE23" s="70"/>
      <c r="AF23" s="33">
        <v>91.5</v>
      </c>
      <c r="AG23" s="34"/>
      <c r="AH23" s="100"/>
      <c r="AI23" s="68">
        <v>1651793</v>
      </c>
      <c r="AJ23" s="69"/>
      <c r="AK23" s="69"/>
      <c r="AL23" s="70"/>
      <c r="AM23" s="33">
        <v>93.18696482710298</v>
      </c>
      <c r="AN23" s="34"/>
      <c r="AO23" s="100"/>
      <c r="AP23" s="68">
        <v>1670896</v>
      </c>
      <c r="AQ23" s="69"/>
      <c r="AR23" s="69"/>
      <c r="AS23" s="70"/>
      <c r="AT23" s="37">
        <f t="shared" si="4"/>
        <v>101.15650084483951</v>
      </c>
      <c r="AU23" s="38"/>
      <c r="AV23" s="125"/>
      <c r="AW23" s="51">
        <v>1568920</v>
      </c>
      <c r="AX23" s="52"/>
      <c r="AY23" s="52"/>
      <c r="AZ23" s="53"/>
      <c r="BA23" s="35">
        <f t="shared" si="5"/>
        <v>93.89692715764475</v>
      </c>
      <c r="BB23" s="36"/>
      <c r="BC23" s="36"/>
      <c r="BD23" s="81">
        <v>1538391</v>
      </c>
      <c r="BE23" s="81"/>
      <c r="BF23" s="81"/>
      <c r="BG23" s="81"/>
      <c r="BH23" s="82">
        <v>98.1</v>
      </c>
      <c r="BI23" s="82"/>
      <c r="BJ23" s="82"/>
      <c r="BK23" s="81">
        <v>1495169</v>
      </c>
      <c r="BL23" s="81"/>
      <c r="BM23" s="81"/>
      <c r="BN23" s="81"/>
      <c r="BO23" s="35">
        <f t="shared" si="2"/>
        <v>97.19044118172818</v>
      </c>
      <c r="BP23" s="36"/>
      <c r="BQ23" s="103"/>
      <c r="BR23" s="81">
        <v>1471340</v>
      </c>
      <c r="BS23" s="81"/>
      <c r="BT23" s="81"/>
      <c r="BU23" s="81"/>
      <c r="BV23" s="88">
        <f t="shared" si="7"/>
        <v>98.4062671176302</v>
      </c>
      <c r="BW23" s="88"/>
      <c r="BX23" s="88"/>
    </row>
    <row r="24" spans="1:76" s="14" customFormat="1" ht="20.25" customHeight="1">
      <c r="A24" s="212" t="s">
        <v>14</v>
      </c>
      <c r="B24" s="168"/>
      <c r="C24" s="168"/>
      <c r="D24" s="168"/>
      <c r="E24" s="168"/>
      <c r="F24" s="168"/>
      <c r="G24" s="68">
        <v>9742886</v>
      </c>
      <c r="H24" s="69"/>
      <c r="I24" s="69"/>
      <c r="J24" s="70"/>
      <c r="K24" s="33">
        <v>98.9</v>
      </c>
      <c r="L24" s="34"/>
      <c r="M24" s="100"/>
      <c r="N24" s="68">
        <v>9497553</v>
      </c>
      <c r="O24" s="69"/>
      <c r="P24" s="69"/>
      <c r="Q24" s="70"/>
      <c r="R24" s="33">
        <f t="shared" si="0"/>
        <v>97.48192681306135</v>
      </c>
      <c r="S24" s="154"/>
      <c r="T24" s="155"/>
      <c r="U24" s="81">
        <v>9216855</v>
      </c>
      <c r="V24" s="81"/>
      <c r="W24" s="81"/>
      <c r="X24" s="81"/>
      <c r="Y24" s="88">
        <f t="shared" si="6"/>
        <v>97.0445229418567</v>
      </c>
      <c r="Z24" s="88"/>
      <c r="AA24" s="88"/>
      <c r="AB24" s="68">
        <v>8787646</v>
      </c>
      <c r="AC24" s="69"/>
      <c r="AD24" s="69"/>
      <c r="AE24" s="70"/>
      <c r="AF24" s="33">
        <v>95.3</v>
      </c>
      <c r="AG24" s="34"/>
      <c r="AH24" s="100"/>
      <c r="AI24" s="68">
        <v>8672176</v>
      </c>
      <c r="AJ24" s="69"/>
      <c r="AK24" s="69"/>
      <c r="AL24" s="70"/>
      <c r="AM24" s="33">
        <v>98.68599622697592</v>
      </c>
      <c r="AN24" s="34"/>
      <c r="AO24" s="100"/>
      <c r="AP24" s="68">
        <v>8666794</v>
      </c>
      <c r="AQ24" s="69"/>
      <c r="AR24" s="69"/>
      <c r="AS24" s="70"/>
      <c r="AT24" s="37">
        <f t="shared" si="4"/>
        <v>99.93793945141334</v>
      </c>
      <c r="AU24" s="38"/>
      <c r="AV24" s="125"/>
      <c r="AW24" s="51">
        <v>8566804</v>
      </c>
      <c r="AX24" s="52"/>
      <c r="AY24" s="52"/>
      <c r="AZ24" s="53"/>
      <c r="BA24" s="35">
        <f t="shared" si="5"/>
        <v>98.84628618148764</v>
      </c>
      <c r="BB24" s="36"/>
      <c r="BC24" s="36"/>
      <c r="BD24" s="81">
        <v>8138058</v>
      </c>
      <c r="BE24" s="81"/>
      <c r="BF24" s="81"/>
      <c r="BG24" s="81"/>
      <c r="BH24" s="82">
        <v>95</v>
      </c>
      <c r="BI24" s="82"/>
      <c r="BJ24" s="82"/>
      <c r="BK24" s="81">
        <v>7332728</v>
      </c>
      <c r="BL24" s="81"/>
      <c r="BM24" s="81"/>
      <c r="BN24" s="81"/>
      <c r="BO24" s="35">
        <f t="shared" si="2"/>
        <v>90.10415015474209</v>
      </c>
      <c r="BP24" s="36"/>
      <c r="BQ24" s="103"/>
      <c r="BR24" s="81">
        <v>7664820</v>
      </c>
      <c r="BS24" s="81"/>
      <c r="BT24" s="81"/>
      <c r="BU24" s="81"/>
      <c r="BV24" s="88">
        <f t="shared" si="7"/>
        <v>104.52890111292822</v>
      </c>
      <c r="BW24" s="88"/>
      <c r="BX24" s="88"/>
    </row>
    <row r="25" spans="1:76" s="14" customFormat="1" ht="20.25" customHeight="1">
      <c r="A25" s="182" t="s">
        <v>15</v>
      </c>
      <c r="B25" s="168"/>
      <c r="C25" s="168"/>
      <c r="D25" s="168"/>
      <c r="E25" s="168"/>
      <c r="F25" s="168"/>
      <c r="G25" s="68">
        <v>4567640</v>
      </c>
      <c r="H25" s="69"/>
      <c r="I25" s="69"/>
      <c r="J25" s="70"/>
      <c r="K25" s="33">
        <v>109.8</v>
      </c>
      <c r="L25" s="34"/>
      <c r="M25" s="100"/>
      <c r="N25" s="68">
        <v>3995179</v>
      </c>
      <c r="O25" s="69"/>
      <c r="P25" s="69"/>
      <c r="Q25" s="70"/>
      <c r="R25" s="33">
        <f t="shared" si="0"/>
        <v>87.46702892522178</v>
      </c>
      <c r="S25" s="154"/>
      <c r="T25" s="155"/>
      <c r="U25" s="81">
        <v>3742283</v>
      </c>
      <c r="V25" s="81"/>
      <c r="W25" s="81"/>
      <c r="X25" s="81"/>
      <c r="Y25" s="88">
        <f t="shared" si="6"/>
        <v>93.66997073222501</v>
      </c>
      <c r="Z25" s="88"/>
      <c r="AA25" s="88"/>
      <c r="AB25" s="68">
        <v>4054457</v>
      </c>
      <c r="AC25" s="69"/>
      <c r="AD25" s="69"/>
      <c r="AE25" s="70"/>
      <c r="AF25" s="33">
        <v>108.3</v>
      </c>
      <c r="AG25" s="34"/>
      <c r="AH25" s="100"/>
      <c r="AI25" s="68">
        <v>3868511</v>
      </c>
      <c r="AJ25" s="69"/>
      <c r="AK25" s="69"/>
      <c r="AL25" s="70"/>
      <c r="AM25" s="33">
        <v>95.41378783891406</v>
      </c>
      <c r="AN25" s="34"/>
      <c r="AO25" s="100"/>
      <c r="AP25" s="68">
        <v>3596216</v>
      </c>
      <c r="AQ25" s="69"/>
      <c r="AR25" s="69"/>
      <c r="AS25" s="70"/>
      <c r="AT25" s="37">
        <f t="shared" si="4"/>
        <v>92.96124529567061</v>
      </c>
      <c r="AU25" s="38"/>
      <c r="AV25" s="125"/>
      <c r="AW25" s="51">
        <v>3528407</v>
      </c>
      <c r="AX25" s="52"/>
      <c r="AY25" s="52"/>
      <c r="AZ25" s="53"/>
      <c r="BA25" s="35">
        <f t="shared" si="5"/>
        <v>98.11443472805861</v>
      </c>
      <c r="BB25" s="36"/>
      <c r="BC25" s="36"/>
      <c r="BD25" s="81">
        <v>3072921</v>
      </c>
      <c r="BE25" s="81"/>
      <c r="BF25" s="81"/>
      <c r="BG25" s="81"/>
      <c r="BH25" s="82">
        <v>87.1</v>
      </c>
      <c r="BI25" s="82"/>
      <c r="BJ25" s="82"/>
      <c r="BK25" s="81">
        <v>3239830</v>
      </c>
      <c r="BL25" s="81"/>
      <c r="BM25" s="81"/>
      <c r="BN25" s="81"/>
      <c r="BO25" s="35">
        <f t="shared" si="2"/>
        <v>105.43160725576739</v>
      </c>
      <c r="BP25" s="36"/>
      <c r="BQ25" s="103"/>
      <c r="BR25" s="81">
        <v>2600621</v>
      </c>
      <c r="BS25" s="81"/>
      <c r="BT25" s="81"/>
      <c r="BU25" s="81"/>
      <c r="BV25" s="88">
        <f t="shared" si="7"/>
        <v>80.27029195976331</v>
      </c>
      <c r="BW25" s="88"/>
      <c r="BX25" s="88"/>
    </row>
    <row r="26" spans="1:76" s="17" customFormat="1" ht="20.25" customHeight="1">
      <c r="A26" s="182" t="s">
        <v>16</v>
      </c>
      <c r="B26" s="168"/>
      <c r="C26" s="168"/>
      <c r="D26" s="168"/>
      <c r="E26" s="168"/>
      <c r="F26" s="168"/>
      <c r="G26" s="68">
        <v>2487559</v>
      </c>
      <c r="H26" s="69"/>
      <c r="I26" s="69"/>
      <c r="J26" s="70"/>
      <c r="K26" s="33">
        <v>119.4</v>
      </c>
      <c r="L26" s="34"/>
      <c r="M26" s="100"/>
      <c r="N26" s="68">
        <v>2519302</v>
      </c>
      <c r="O26" s="69"/>
      <c r="P26" s="69"/>
      <c r="Q26" s="70"/>
      <c r="R26" s="33">
        <f t="shared" si="0"/>
        <v>101.27607023592205</v>
      </c>
      <c r="S26" s="154"/>
      <c r="T26" s="155"/>
      <c r="U26" s="81">
        <v>2471787</v>
      </c>
      <c r="V26" s="81"/>
      <c r="W26" s="81"/>
      <c r="X26" s="81"/>
      <c r="Y26" s="88">
        <f t="shared" si="6"/>
        <v>98.11396172431887</v>
      </c>
      <c r="Z26" s="88"/>
      <c r="AA26" s="88"/>
      <c r="AB26" s="68">
        <v>2418995</v>
      </c>
      <c r="AC26" s="69"/>
      <c r="AD26" s="69"/>
      <c r="AE26" s="70"/>
      <c r="AF26" s="33">
        <v>97.9</v>
      </c>
      <c r="AG26" s="34"/>
      <c r="AH26" s="100"/>
      <c r="AI26" s="68">
        <v>2467577</v>
      </c>
      <c r="AJ26" s="69"/>
      <c r="AK26" s="69"/>
      <c r="AL26" s="70"/>
      <c r="AM26" s="33">
        <v>102.00835470929044</v>
      </c>
      <c r="AN26" s="34"/>
      <c r="AO26" s="100"/>
      <c r="AP26" s="68">
        <v>2504678</v>
      </c>
      <c r="AQ26" s="69"/>
      <c r="AR26" s="69"/>
      <c r="AS26" s="70"/>
      <c r="AT26" s="37">
        <f t="shared" si="4"/>
        <v>101.50353970717023</v>
      </c>
      <c r="AU26" s="38"/>
      <c r="AV26" s="125"/>
      <c r="AW26" s="51">
        <v>2409027</v>
      </c>
      <c r="AX26" s="52"/>
      <c r="AY26" s="52"/>
      <c r="AZ26" s="53"/>
      <c r="BA26" s="35">
        <f t="shared" si="5"/>
        <v>96.18110591461257</v>
      </c>
      <c r="BB26" s="36"/>
      <c r="BC26" s="36"/>
      <c r="BD26" s="81">
        <v>2422700</v>
      </c>
      <c r="BE26" s="81"/>
      <c r="BF26" s="81"/>
      <c r="BG26" s="81"/>
      <c r="BH26" s="82">
        <v>100.6</v>
      </c>
      <c r="BI26" s="82"/>
      <c r="BJ26" s="82"/>
      <c r="BK26" s="81">
        <v>2383547</v>
      </c>
      <c r="BL26" s="81"/>
      <c r="BM26" s="81"/>
      <c r="BN26" s="81"/>
      <c r="BO26" s="35">
        <f t="shared" si="2"/>
        <v>98.38391051306394</v>
      </c>
      <c r="BP26" s="36"/>
      <c r="BQ26" s="103"/>
      <c r="BR26" s="81">
        <v>2247603</v>
      </c>
      <c r="BS26" s="81"/>
      <c r="BT26" s="81"/>
      <c r="BU26" s="81"/>
      <c r="BV26" s="88">
        <f t="shared" si="7"/>
        <v>94.2965672587954</v>
      </c>
      <c r="BW26" s="88"/>
      <c r="BX26" s="88"/>
    </row>
    <row r="27" spans="1:76" s="14" customFormat="1" ht="20.25" customHeight="1">
      <c r="A27" s="182" t="s">
        <v>0</v>
      </c>
      <c r="B27" s="168"/>
      <c r="C27" s="168"/>
      <c r="D27" s="168"/>
      <c r="E27" s="168"/>
      <c r="F27" s="168"/>
      <c r="G27" s="68">
        <v>1561838</v>
      </c>
      <c r="H27" s="69"/>
      <c r="I27" s="69"/>
      <c r="J27" s="70"/>
      <c r="K27" s="33">
        <v>94.9</v>
      </c>
      <c r="L27" s="34"/>
      <c r="M27" s="100"/>
      <c r="N27" s="68">
        <v>1508914</v>
      </c>
      <c r="O27" s="69"/>
      <c r="P27" s="69"/>
      <c r="Q27" s="70"/>
      <c r="R27" s="33">
        <f t="shared" si="0"/>
        <v>96.61142832995483</v>
      </c>
      <c r="S27" s="154"/>
      <c r="T27" s="155"/>
      <c r="U27" s="81">
        <v>1436879</v>
      </c>
      <c r="V27" s="81"/>
      <c r="W27" s="81"/>
      <c r="X27" s="81"/>
      <c r="Y27" s="88">
        <f t="shared" si="6"/>
        <v>95.22603673900566</v>
      </c>
      <c r="Z27" s="88"/>
      <c r="AA27" s="88"/>
      <c r="AB27" s="68">
        <v>1384535</v>
      </c>
      <c r="AC27" s="69"/>
      <c r="AD27" s="69"/>
      <c r="AE27" s="70"/>
      <c r="AF27" s="33">
        <v>96.4</v>
      </c>
      <c r="AG27" s="34"/>
      <c r="AH27" s="100"/>
      <c r="AI27" s="68">
        <v>1252575</v>
      </c>
      <c r="AJ27" s="69"/>
      <c r="AK27" s="69"/>
      <c r="AL27" s="70"/>
      <c r="AM27" s="33">
        <v>90.46900222818492</v>
      </c>
      <c r="AN27" s="34"/>
      <c r="AO27" s="100"/>
      <c r="AP27" s="68">
        <v>1159855</v>
      </c>
      <c r="AQ27" s="69"/>
      <c r="AR27" s="69"/>
      <c r="AS27" s="70"/>
      <c r="AT27" s="37">
        <f t="shared" si="4"/>
        <v>92.59764884338263</v>
      </c>
      <c r="AU27" s="38"/>
      <c r="AV27" s="125"/>
      <c r="AW27" s="51">
        <v>1129434</v>
      </c>
      <c r="AX27" s="52"/>
      <c r="AY27" s="52"/>
      <c r="AZ27" s="53"/>
      <c r="BA27" s="35">
        <f t="shared" si="5"/>
        <v>97.3771721465183</v>
      </c>
      <c r="BB27" s="36"/>
      <c r="BC27" s="36"/>
      <c r="BD27" s="81">
        <v>1153882</v>
      </c>
      <c r="BE27" s="81"/>
      <c r="BF27" s="81"/>
      <c r="BG27" s="81"/>
      <c r="BH27" s="82">
        <v>102.2</v>
      </c>
      <c r="BI27" s="82"/>
      <c r="BJ27" s="82"/>
      <c r="BK27" s="81">
        <v>1104421</v>
      </c>
      <c r="BL27" s="81"/>
      <c r="BM27" s="81"/>
      <c r="BN27" s="81"/>
      <c r="BO27" s="35">
        <f t="shared" si="2"/>
        <v>95.71351316685761</v>
      </c>
      <c r="BP27" s="36"/>
      <c r="BQ27" s="103"/>
      <c r="BR27" s="81">
        <v>1097752</v>
      </c>
      <c r="BS27" s="81"/>
      <c r="BT27" s="81"/>
      <c r="BU27" s="81"/>
      <c r="BV27" s="88">
        <f t="shared" si="7"/>
        <v>99.39615418395702</v>
      </c>
      <c r="BW27" s="88"/>
      <c r="BX27" s="88"/>
    </row>
    <row r="28" spans="1:76" s="14" customFormat="1" ht="20.25" customHeight="1">
      <c r="A28" s="182" t="s">
        <v>19</v>
      </c>
      <c r="B28" s="168"/>
      <c r="C28" s="168"/>
      <c r="D28" s="168"/>
      <c r="E28" s="168"/>
      <c r="F28" s="168"/>
      <c r="G28" s="68">
        <v>4903426</v>
      </c>
      <c r="H28" s="69"/>
      <c r="I28" s="69"/>
      <c r="J28" s="70"/>
      <c r="K28" s="33">
        <v>94.7</v>
      </c>
      <c r="L28" s="34"/>
      <c r="M28" s="100"/>
      <c r="N28" s="68">
        <v>4870070</v>
      </c>
      <c r="O28" s="69"/>
      <c r="P28" s="69"/>
      <c r="Q28" s="70"/>
      <c r="R28" s="33">
        <f>N28/G28*100</f>
        <v>99.31974093215642</v>
      </c>
      <c r="S28" s="154"/>
      <c r="T28" s="155"/>
      <c r="U28" s="81">
        <v>4614146</v>
      </c>
      <c r="V28" s="81"/>
      <c r="W28" s="81"/>
      <c r="X28" s="81"/>
      <c r="Y28" s="88">
        <f>SUM(U28/N28)*100</f>
        <v>94.74496259807353</v>
      </c>
      <c r="Z28" s="88"/>
      <c r="AA28" s="88"/>
      <c r="AB28" s="68">
        <v>4200583</v>
      </c>
      <c r="AC28" s="69"/>
      <c r="AD28" s="69"/>
      <c r="AE28" s="70"/>
      <c r="AF28" s="33">
        <v>91</v>
      </c>
      <c r="AG28" s="34"/>
      <c r="AH28" s="100"/>
      <c r="AI28" s="68">
        <v>4253369</v>
      </c>
      <c r="AJ28" s="69"/>
      <c r="AK28" s="69"/>
      <c r="AL28" s="70"/>
      <c r="AM28" s="33">
        <v>101.25663509089095</v>
      </c>
      <c r="AN28" s="34"/>
      <c r="AO28" s="100"/>
      <c r="AP28" s="68">
        <v>4372944</v>
      </c>
      <c r="AQ28" s="69"/>
      <c r="AR28" s="69"/>
      <c r="AS28" s="70"/>
      <c r="AT28" s="37">
        <f t="shared" si="4"/>
        <v>102.81130087702242</v>
      </c>
      <c r="AU28" s="38"/>
      <c r="AV28" s="125"/>
      <c r="AW28" s="51">
        <v>4326823</v>
      </c>
      <c r="AX28" s="52"/>
      <c r="AY28" s="52"/>
      <c r="AZ28" s="53"/>
      <c r="BA28" s="35">
        <f t="shared" si="5"/>
        <v>98.94531007028674</v>
      </c>
      <c r="BB28" s="36"/>
      <c r="BC28" s="36"/>
      <c r="BD28" s="81">
        <v>4277805</v>
      </c>
      <c r="BE28" s="81"/>
      <c r="BF28" s="81"/>
      <c r="BG28" s="81"/>
      <c r="BH28" s="82">
        <v>98.9</v>
      </c>
      <c r="BI28" s="82"/>
      <c r="BJ28" s="82"/>
      <c r="BK28" s="81">
        <v>4033845</v>
      </c>
      <c r="BL28" s="81"/>
      <c r="BM28" s="81"/>
      <c r="BN28" s="81"/>
      <c r="BO28" s="35">
        <f t="shared" si="2"/>
        <v>94.29707525237826</v>
      </c>
      <c r="BP28" s="36"/>
      <c r="BQ28" s="103"/>
      <c r="BR28" s="81">
        <v>3692591</v>
      </c>
      <c r="BS28" s="81"/>
      <c r="BT28" s="81"/>
      <c r="BU28" s="81"/>
      <c r="BV28" s="88">
        <f t="shared" si="7"/>
        <v>91.54023022699187</v>
      </c>
      <c r="BW28" s="88"/>
      <c r="BX28" s="88"/>
    </row>
    <row r="29" spans="1:76" s="17" customFormat="1" ht="20.25" customHeight="1">
      <c r="A29" s="182" t="s">
        <v>20</v>
      </c>
      <c r="B29" s="168"/>
      <c r="C29" s="168"/>
      <c r="D29" s="168"/>
      <c r="E29" s="168"/>
      <c r="F29" s="168"/>
      <c r="G29" s="68">
        <v>8239497</v>
      </c>
      <c r="H29" s="69"/>
      <c r="I29" s="69"/>
      <c r="J29" s="70"/>
      <c r="K29" s="33">
        <v>98.9</v>
      </c>
      <c r="L29" s="34"/>
      <c r="M29" s="100"/>
      <c r="N29" s="68">
        <v>7979609</v>
      </c>
      <c r="O29" s="69"/>
      <c r="P29" s="69"/>
      <c r="Q29" s="70"/>
      <c r="R29" s="33">
        <f>N29/G29*100</f>
        <v>96.84582687511143</v>
      </c>
      <c r="S29" s="154"/>
      <c r="T29" s="155"/>
      <c r="U29" s="81">
        <v>8112583</v>
      </c>
      <c r="V29" s="81"/>
      <c r="W29" s="81"/>
      <c r="X29" s="81"/>
      <c r="Y29" s="88">
        <f>SUM(U29/N29)*100</f>
        <v>101.66642250265645</v>
      </c>
      <c r="Z29" s="88"/>
      <c r="AA29" s="88"/>
      <c r="AB29" s="68">
        <v>7051213</v>
      </c>
      <c r="AC29" s="69"/>
      <c r="AD29" s="69"/>
      <c r="AE29" s="70"/>
      <c r="AF29" s="33">
        <v>86.9</v>
      </c>
      <c r="AG29" s="34"/>
      <c r="AH29" s="100"/>
      <c r="AI29" s="68">
        <v>6656621</v>
      </c>
      <c r="AJ29" s="69"/>
      <c r="AK29" s="69"/>
      <c r="AL29" s="70"/>
      <c r="AM29" s="33">
        <v>94.40391319904816</v>
      </c>
      <c r="AN29" s="34"/>
      <c r="AO29" s="100"/>
      <c r="AP29" s="68">
        <v>7001027</v>
      </c>
      <c r="AQ29" s="69"/>
      <c r="AR29" s="69"/>
      <c r="AS29" s="70"/>
      <c r="AT29" s="37">
        <f t="shared" si="4"/>
        <v>105.17388627052675</v>
      </c>
      <c r="AU29" s="38"/>
      <c r="AV29" s="125"/>
      <c r="AW29" s="51">
        <v>6512516</v>
      </c>
      <c r="AX29" s="52"/>
      <c r="AY29" s="52"/>
      <c r="AZ29" s="53"/>
      <c r="BA29" s="35">
        <f t="shared" si="5"/>
        <v>93.02229515755332</v>
      </c>
      <c r="BB29" s="36"/>
      <c r="BC29" s="36"/>
      <c r="BD29" s="81">
        <v>6181158</v>
      </c>
      <c r="BE29" s="81"/>
      <c r="BF29" s="81"/>
      <c r="BG29" s="81"/>
      <c r="BH29" s="82">
        <v>94.9</v>
      </c>
      <c r="BI29" s="82"/>
      <c r="BJ29" s="82"/>
      <c r="BK29" s="81">
        <v>6264094</v>
      </c>
      <c r="BL29" s="81"/>
      <c r="BM29" s="81"/>
      <c r="BN29" s="81"/>
      <c r="BO29" s="35">
        <f t="shared" si="2"/>
        <v>101.34175505625322</v>
      </c>
      <c r="BP29" s="36"/>
      <c r="BQ29" s="103"/>
      <c r="BR29" s="81">
        <v>5679766</v>
      </c>
      <c r="BS29" s="81"/>
      <c r="BT29" s="81"/>
      <c r="BU29" s="81"/>
      <c r="BV29" s="88">
        <f t="shared" si="7"/>
        <v>90.6717874923333</v>
      </c>
      <c r="BW29" s="88"/>
      <c r="BX29" s="88"/>
    </row>
    <row r="30" spans="1:76" s="14" customFormat="1" ht="20.25" customHeight="1">
      <c r="A30" s="182" t="s">
        <v>17</v>
      </c>
      <c r="B30" s="168"/>
      <c r="C30" s="168"/>
      <c r="D30" s="168"/>
      <c r="E30" s="168"/>
      <c r="F30" s="168"/>
      <c r="G30" s="68">
        <v>18388298</v>
      </c>
      <c r="H30" s="69"/>
      <c r="I30" s="69"/>
      <c r="J30" s="70"/>
      <c r="K30" s="33">
        <v>100.9</v>
      </c>
      <c r="L30" s="34"/>
      <c r="M30" s="100"/>
      <c r="N30" s="68">
        <v>18479822</v>
      </c>
      <c r="O30" s="69"/>
      <c r="P30" s="69"/>
      <c r="Q30" s="70"/>
      <c r="R30" s="33">
        <f t="shared" si="0"/>
        <v>100.49772958867645</v>
      </c>
      <c r="S30" s="154"/>
      <c r="T30" s="155"/>
      <c r="U30" s="81">
        <v>18603088</v>
      </c>
      <c r="V30" s="81"/>
      <c r="W30" s="81"/>
      <c r="X30" s="81"/>
      <c r="Y30" s="88">
        <f t="shared" si="6"/>
        <v>100.66703023438212</v>
      </c>
      <c r="Z30" s="88"/>
      <c r="AA30" s="88"/>
      <c r="AB30" s="68">
        <v>18523075</v>
      </c>
      <c r="AC30" s="69"/>
      <c r="AD30" s="69"/>
      <c r="AE30" s="70"/>
      <c r="AF30" s="33">
        <v>99.6</v>
      </c>
      <c r="AG30" s="34"/>
      <c r="AH30" s="100"/>
      <c r="AI30" s="68">
        <v>18165891</v>
      </c>
      <c r="AJ30" s="69"/>
      <c r="AK30" s="69"/>
      <c r="AL30" s="70"/>
      <c r="AM30" s="33">
        <v>98.07168086292369</v>
      </c>
      <c r="AN30" s="34"/>
      <c r="AO30" s="100"/>
      <c r="AP30" s="68">
        <v>17838717</v>
      </c>
      <c r="AQ30" s="69"/>
      <c r="AR30" s="69"/>
      <c r="AS30" s="70"/>
      <c r="AT30" s="37">
        <f t="shared" si="4"/>
        <v>98.19896530261026</v>
      </c>
      <c r="AU30" s="38"/>
      <c r="AV30" s="125"/>
      <c r="AW30" s="51">
        <v>18272761</v>
      </c>
      <c r="AX30" s="52"/>
      <c r="AY30" s="52"/>
      <c r="AZ30" s="53"/>
      <c r="BA30" s="35">
        <f t="shared" si="5"/>
        <v>102.43315704823391</v>
      </c>
      <c r="BB30" s="36"/>
      <c r="BC30" s="36"/>
      <c r="BD30" s="81">
        <v>18063285</v>
      </c>
      <c r="BE30" s="81"/>
      <c r="BF30" s="81"/>
      <c r="BG30" s="81"/>
      <c r="BH30" s="82">
        <v>98.9</v>
      </c>
      <c r="BI30" s="82"/>
      <c r="BJ30" s="82"/>
      <c r="BK30" s="81">
        <v>17965908</v>
      </c>
      <c r="BL30" s="81"/>
      <c r="BM30" s="81"/>
      <c r="BN30" s="81"/>
      <c r="BO30" s="35">
        <f t="shared" si="2"/>
        <v>99.46091201019084</v>
      </c>
      <c r="BP30" s="36"/>
      <c r="BQ30" s="103"/>
      <c r="BR30" s="81">
        <v>17454822</v>
      </c>
      <c r="BS30" s="81"/>
      <c r="BT30" s="81"/>
      <c r="BU30" s="81"/>
      <c r="BV30" s="88">
        <f t="shared" si="7"/>
        <v>97.15524536806043</v>
      </c>
      <c r="BW30" s="88"/>
      <c r="BX30" s="88"/>
    </row>
    <row r="31" spans="1:76" s="17" customFormat="1" ht="20.25" customHeight="1">
      <c r="A31" s="182" t="s">
        <v>18</v>
      </c>
      <c r="B31" s="168"/>
      <c r="C31" s="168"/>
      <c r="D31" s="168"/>
      <c r="E31" s="168"/>
      <c r="F31" s="168"/>
      <c r="G31" s="68">
        <v>1213</v>
      </c>
      <c r="H31" s="69"/>
      <c r="I31" s="69"/>
      <c r="J31" s="70"/>
      <c r="K31" s="33">
        <v>108.4</v>
      </c>
      <c r="L31" s="34"/>
      <c r="M31" s="100"/>
      <c r="N31" s="68">
        <v>1230</v>
      </c>
      <c r="O31" s="69"/>
      <c r="P31" s="69"/>
      <c r="Q31" s="70"/>
      <c r="R31" s="33">
        <f t="shared" si="0"/>
        <v>101.40148392415497</v>
      </c>
      <c r="S31" s="154"/>
      <c r="T31" s="155"/>
      <c r="U31" s="81">
        <v>1130</v>
      </c>
      <c r="V31" s="81"/>
      <c r="W31" s="81"/>
      <c r="X31" s="81"/>
      <c r="Y31" s="88">
        <f t="shared" si="6"/>
        <v>91.869918699187</v>
      </c>
      <c r="Z31" s="88"/>
      <c r="AA31" s="88"/>
      <c r="AB31" s="68">
        <v>1127</v>
      </c>
      <c r="AC31" s="69"/>
      <c r="AD31" s="69"/>
      <c r="AE31" s="70"/>
      <c r="AF31" s="33">
        <v>99.7</v>
      </c>
      <c r="AG31" s="34"/>
      <c r="AH31" s="100"/>
      <c r="AI31" s="68">
        <v>1118</v>
      </c>
      <c r="AJ31" s="69"/>
      <c r="AK31" s="69"/>
      <c r="AL31" s="70"/>
      <c r="AM31" s="33">
        <v>99.20141969831411</v>
      </c>
      <c r="AN31" s="34"/>
      <c r="AO31" s="100"/>
      <c r="AP31" s="68">
        <v>1206</v>
      </c>
      <c r="AQ31" s="69"/>
      <c r="AR31" s="69"/>
      <c r="AS31" s="70"/>
      <c r="AT31" s="37">
        <f t="shared" si="4"/>
        <v>107.871198568873</v>
      </c>
      <c r="AU31" s="38"/>
      <c r="AV31" s="125"/>
      <c r="AW31" s="51">
        <v>1158</v>
      </c>
      <c r="AX31" s="52"/>
      <c r="AY31" s="52"/>
      <c r="AZ31" s="53"/>
      <c r="BA31" s="35">
        <f t="shared" si="5"/>
        <v>96.01990049751244</v>
      </c>
      <c r="BB31" s="36"/>
      <c r="BC31" s="36"/>
      <c r="BD31" s="81">
        <v>1116</v>
      </c>
      <c r="BE31" s="81"/>
      <c r="BF31" s="81"/>
      <c r="BG31" s="81"/>
      <c r="BH31" s="82">
        <v>96.4</v>
      </c>
      <c r="BI31" s="82"/>
      <c r="BJ31" s="82"/>
      <c r="BK31" s="81">
        <v>1119</v>
      </c>
      <c r="BL31" s="81"/>
      <c r="BM31" s="81"/>
      <c r="BN31" s="81"/>
      <c r="BO31" s="35">
        <f t="shared" si="2"/>
        <v>100.26881720430107</v>
      </c>
      <c r="BP31" s="36"/>
      <c r="BQ31" s="103"/>
      <c r="BR31" s="81">
        <v>993</v>
      </c>
      <c r="BS31" s="81"/>
      <c r="BT31" s="81"/>
      <c r="BU31" s="81"/>
      <c r="BV31" s="88">
        <f t="shared" si="7"/>
        <v>88.73994638069705</v>
      </c>
      <c r="BW31" s="88"/>
      <c r="BX31" s="88"/>
    </row>
    <row r="32" spans="1:76" s="14" customFormat="1" ht="20.25" customHeight="1">
      <c r="A32" s="182" t="s">
        <v>88</v>
      </c>
      <c r="B32" s="168"/>
      <c r="C32" s="168"/>
      <c r="D32" s="168"/>
      <c r="E32" s="168"/>
      <c r="F32" s="168"/>
      <c r="G32" s="68">
        <v>0</v>
      </c>
      <c r="H32" s="69"/>
      <c r="I32" s="69"/>
      <c r="J32" s="70"/>
      <c r="K32" s="33" t="s">
        <v>89</v>
      </c>
      <c r="L32" s="34"/>
      <c r="M32" s="100"/>
      <c r="N32" s="68">
        <v>0</v>
      </c>
      <c r="O32" s="69"/>
      <c r="P32" s="69"/>
      <c r="Q32" s="70"/>
      <c r="R32" s="33" t="s">
        <v>89</v>
      </c>
      <c r="S32" s="154"/>
      <c r="T32" s="155"/>
      <c r="U32" s="81">
        <v>0</v>
      </c>
      <c r="V32" s="81"/>
      <c r="W32" s="81"/>
      <c r="X32" s="81"/>
      <c r="Y32" s="33" t="s">
        <v>94</v>
      </c>
      <c r="Z32" s="34"/>
      <c r="AA32" s="100"/>
      <c r="AB32" s="68">
        <v>0</v>
      </c>
      <c r="AC32" s="69"/>
      <c r="AD32" s="69"/>
      <c r="AE32" s="70"/>
      <c r="AF32" s="33" t="s">
        <v>89</v>
      </c>
      <c r="AG32" s="34"/>
      <c r="AH32" s="100"/>
      <c r="AI32" s="68">
        <v>0</v>
      </c>
      <c r="AJ32" s="69"/>
      <c r="AK32" s="69"/>
      <c r="AL32" s="70"/>
      <c r="AM32" s="33" t="s">
        <v>89</v>
      </c>
      <c r="AN32" s="34"/>
      <c r="AO32" s="100"/>
      <c r="AP32" s="68">
        <v>0</v>
      </c>
      <c r="AQ32" s="69"/>
      <c r="AR32" s="69"/>
      <c r="AS32" s="70"/>
      <c r="AT32" s="37" t="s">
        <v>94</v>
      </c>
      <c r="AU32" s="38"/>
      <c r="AV32" s="125"/>
      <c r="AW32" s="68">
        <v>0</v>
      </c>
      <c r="AX32" s="69"/>
      <c r="AY32" s="69"/>
      <c r="AZ32" s="70"/>
      <c r="BA32" s="37" t="s">
        <v>94</v>
      </c>
      <c r="BB32" s="38"/>
      <c r="BC32" s="38"/>
      <c r="BD32" s="81">
        <v>0</v>
      </c>
      <c r="BE32" s="81"/>
      <c r="BF32" s="81"/>
      <c r="BG32" s="81"/>
      <c r="BH32" s="82" t="s">
        <v>94</v>
      </c>
      <c r="BI32" s="82"/>
      <c r="BJ32" s="82"/>
      <c r="BK32" s="81">
        <v>0</v>
      </c>
      <c r="BL32" s="81"/>
      <c r="BM32" s="81"/>
      <c r="BN32" s="81"/>
      <c r="BO32" s="104">
        <v>0</v>
      </c>
      <c r="BP32" s="105"/>
      <c r="BQ32" s="106"/>
      <c r="BR32" s="81">
        <v>0</v>
      </c>
      <c r="BS32" s="81"/>
      <c r="BT32" s="81"/>
      <c r="BU32" s="81"/>
      <c r="BV32" s="33" t="s">
        <v>94</v>
      </c>
      <c r="BW32" s="34"/>
      <c r="BX32" s="100"/>
    </row>
    <row r="33" spans="1:76" s="17" customFormat="1" ht="20.25" customHeight="1">
      <c r="A33" s="182" t="s">
        <v>25</v>
      </c>
      <c r="B33" s="168"/>
      <c r="C33" s="168"/>
      <c r="D33" s="168"/>
      <c r="E33" s="168"/>
      <c r="F33" s="168"/>
      <c r="G33" s="68" t="s">
        <v>89</v>
      </c>
      <c r="H33" s="69"/>
      <c r="I33" s="69"/>
      <c r="J33" s="70"/>
      <c r="K33" s="33" t="s">
        <v>89</v>
      </c>
      <c r="L33" s="34"/>
      <c r="M33" s="100"/>
      <c r="N33" s="68" t="s">
        <v>89</v>
      </c>
      <c r="O33" s="69"/>
      <c r="P33" s="69"/>
      <c r="Q33" s="70"/>
      <c r="R33" s="33" t="s">
        <v>89</v>
      </c>
      <c r="S33" s="154"/>
      <c r="T33" s="155"/>
      <c r="U33" s="81" t="s">
        <v>89</v>
      </c>
      <c r="V33" s="81"/>
      <c r="W33" s="81"/>
      <c r="X33" s="81"/>
      <c r="Y33" s="82" t="s">
        <v>89</v>
      </c>
      <c r="Z33" s="82"/>
      <c r="AA33" s="82"/>
      <c r="AB33" s="68" t="s">
        <v>89</v>
      </c>
      <c r="AC33" s="69"/>
      <c r="AD33" s="69"/>
      <c r="AE33" s="70"/>
      <c r="AF33" s="33" t="s">
        <v>89</v>
      </c>
      <c r="AG33" s="34"/>
      <c r="AH33" s="100"/>
      <c r="AI33" s="68" t="s">
        <v>89</v>
      </c>
      <c r="AJ33" s="69"/>
      <c r="AK33" s="69"/>
      <c r="AL33" s="70"/>
      <c r="AM33" s="33" t="s">
        <v>89</v>
      </c>
      <c r="AN33" s="34"/>
      <c r="AO33" s="100"/>
      <c r="AP33" s="68" t="s">
        <v>89</v>
      </c>
      <c r="AQ33" s="69"/>
      <c r="AR33" s="69"/>
      <c r="AS33" s="70"/>
      <c r="AT33" s="33" t="s">
        <v>89</v>
      </c>
      <c r="AU33" s="34"/>
      <c r="AV33" s="100"/>
      <c r="AW33" s="68" t="s">
        <v>89</v>
      </c>
      <c r="AX33" s="69"/>
      <c r="AY33" s="69"/>
      <c r="AZ33" s="70"/>
      <c r="BA33" s="33" t="s">
        <v>89</v>
      </c>
      <c r="BB33" s="34"/>
      <c r="BC33" s="34"/>
      <c r="BD33" s="81" t="s">
        <v>89</v>
      </c>
      <c r="BE33" s="81"/>
      <c r="BF33" s="81"/>
      <c r="BG33" s="81"/>
      <c r="BH33" s="82" t="s">
        <v>89</v>
      </c>
      <c r="BI33" s="82"/>
      <c r="BJ33" s="82"/>
      <c r="BK33" s="81" t="s">
        <v>89</v>
      </c>
      <c r="BL33" s="81"/>
      <c r="BM33" s="81"/>
      <c r="BN33" s="81"/>
      <c r="BO33" s="107" t="s">
        <v>101</v>
      </c>
      <c r="BP33" s="108"/>
      <c r="BQ33" s="109"/>
      <c r="BR33" s="81" t="s">
        <v>89</v>
      </c>
      <c r="BS33" s="81"/>
      <c r="BT33" s="81"/>
      <c r="BU33" s="81"/>
      <c r="BV33" s="82" t="s">
        <v>89</v>
      </c>
      <c r="BW33" s="82"/>
      <c r="BX33" s="82"/>
    </row>
    <row r="34" spans="1:76" s="14" customFormat="1" ht="20.25" customHeight="1">
      <c r="A34" s="164" t="s">
        <v>86</v>
      </c>
      <c r="B34" s="165"/>
      <c r="C34" s="165"/>
      <c r="D34" s="165"/>
      <c r="E34" s="165"/>
      <c r="F34" s="166"/>
      <c r="G34" s="94">
        <f>G28+G29</f>
        <v>13142923</v>
      </c>
      <c r="H34" s="95"/>
      <c r="I34" s="95"/>
      <c r="J34" s="96"/>
      <c r="K34" s="97">
        <v>97.3</v>
      </c>
      <c r="L34" s="98"/>
      <c r="M34" s="99"/>
      <c r="N34" s="94">
        <f>N28+N29</f>
        <v>12849679</v>
      </c>
      <c r="O34" s="95"/>
      <c r="P34" s="95"/>
      <c r="Q34" s="96"/>
      <c r="R34" s="97">
        <f>N34/G34*100</f>
        <v>97.76880683239185</v>
      </c>
      <c r="S34" s="154"/>
      <c r="T34" s="155"/>
      <c r="U34" s="94">
        <f>U28+U29</f>
        <v>12726729</v>
      </c>
      <c r="V34" s="95"/>
      <c r="W34" s="95"/>
      <c r="X34" s="96"/>
      <c r="Y34" s="97">
        <f>SUM(U34/N34)*100</f>
        <v>99.04316675926302</v>
      </c>
      <c r="Z34" s="98"/>
      <c r="AA34" s="99"/>
      <c r="AB34" s="94">
        <f>AB28+AB29</f>
        <v>11251796</v>
      </c>
      <c r="AC34" s="95"/>
      <c r="AD34" s="95"/>
      <c r="AE34" s="96"/>
      <c r="AF34" s="97">
        <v>88.4</v>
      </c>
      <c r="AG34" s="98"/>
      <c r="AH34" s="99"/>
      <c r="AI34" s="94">
        <f>AI28+AI29</f>
        <v>10909990</v>
      </c>
      <c r="AJ34" s="95"/>
      <c r="AK34" s="95"/>
      <c r="AL34" s="96"/>
      <c r="AM34" s="97">
        <v>96.96220941083538</v>
      </c>
      <c r="AN34" s="98"/>
      <c r="AO34" s="99"/>
      <c r="AP34" s="94">
        <f>AP28+AP29+AP35+AP36</f>
        <v>11594829</v>
      </c>
      <c r="AQ34" s="95"/>
      <c r="AR34" s="95"/>
      <c r="AS34" s="96"/>
      <c r="AT34" s="97">
        <f>SUM(AP34/AI34)*100</f>
        <v>106.27717348961822</v>
      </c>
      <c r="AU34" s="98"/>
      <c r="AV34" s="99"/>
      <c r="AW34" s="71">
        <f>AW28+AW29+AW35+AW36</f>
        <v>11049293</v>
      </c>
      <c r="AX34" s="72"/>
      <c r="AY34" s="72"/>
      <c r="AZ34" s="73"/>
      <c r="BA34" s="61">
        <f>SUM(AW34/AP34)*100</f>
        <v>95.29500607555318</v>
      </c>
      <c r="BB34" s="62"/>
      <c r="BC34" s="62"/>
      <c r="BD34" s="94">
        <f>BD28+BD29+BD35+BD36</f>
        <v>10674836</v>
      </c>
      <c r="BE34" s="95"/>
      <c r="BF34" s="95"/>
      <c r="BG34" s="96"/>
      <c r="BH34" s="97">
        <v>96.6</v>
      </c>
      <c r="BI34" s="98"/>
      <c r="BJ34" s="99"/>
      <c r="BK34" s="94">
        <f>BK28+BK29+BK35+BK36</f>
        <v>10503314</v>
      </c>
      <c r="BL34" s="95"/>
      <c r="BM34" s="95"/>
      <c r="BN34" s="96"/>
      <c r="BO34" s="35">
        <f>SUM(BK34/BD34)*100</f>
        <v>98.39321184887524</v>
      </c>
      <c r="BP34" s="36"/>
      <c r="BQ34" s="103"/>
      <c r="BR34" s="94">
        <f>BR28+BR29+BR35+BR36</f>
        <v>9570606</v>
      </c>
      <c r="BS34" s="95"/>
      <c r="BT34" s="95"/>
      <c r="BU34" s="96"/>
      <c r="BV34" s="97">
        <f>SUM(BR34/BK34)*100</f>
        <v>91.11986940502779</v>
      </c>
      <c r="BW34" s="98"/>
      <c r="BX34" s="99"/>
    </row>
    <row r="35" spans="1:76" s="14" customFormat="1" ht="20.25" customHeight="1">
      <c r="A35" s="182" t="s">
        <v>21</v>
      </c>
      <c r="B35" s="168"/>
      <c r="C35" s="168"/>
      <c r="D35" s="168"/>
      <c r="E35" s="168"/>
      <c r="F35" s="168"/>
      <c r="G35" s="68" t="s">
        <v>89</v>
      </c>
      <c r="H35" s="69"/>
      <c r="I35" s="69"/>
      <c r="J35" s="70"/>
      <c r="K35" s="33" t="s">
        <v>89</v>
      </c>
      <c r="L35" s="34"/>
      <c r="M35" s="100"/>
      <c r="N35" s="68" t="s">
        <v>89</v>
      </c>
      <c r="O35" s="69"/>
      <c r="P35" s="69"/>
      <c r="Q35" s="70"/>
      <c r="R35" s="33" t="s">
        <v>89</v>
      </c>
      <c r="S35" s="154"/>
      <c r="T35" s="155"/>
      <c r="U35" s="81" t="s">
        <v>89</v>
      </c>
      <c r="V35" s="81"/>
      <c r="W35" s="81"/>
      <c r="X35" s="81"/>
      <c r="Y35" s="88" t="s">
        <v>89</v>
      </c>
      <c r="Z35" s="88"/>
      <c r="AA35" s="88"/>
      <c r="AB35" s="68" t="s">
        <v>89</v>
      </c>
      <c r="AC35" s="69"/>
      <c r="AD35" s="69"/>
      <c r="AE35" s="70"/>
      <c r="AF35" s="33" t="s">
        <v>89</v>
      </c>
      <c r="AG35" s="34"/>
      <c r="AH35" s="100"/>
      <c r="AI35" s="68" t="s">
        <v>89</v>
      </c>
      <c r="AJ35" s="69"/>
      <c r="AK35" s="69"/>
      <c r="AL35" s="70"/>
      <c r="AM35" s="33" t="s">
        <v>89</v>
      </c>
      <c r="AN35" s="34"/>
      <c r="AO35" s="100"/>
      <c r="AP35" s="68">
        <v>27082</v>
      </c>
      <c r="AQ35" s="69"/>
      <c r="AR35" s="69"/>
      <c r="AS35" s="70"/>
      <c r="AT35" s="37" t="s">
        <v>89</v>
      </c>
      <c r="AU35" s="38"/>
      <c r="AV35" s="125"/>
      <c r="AW35" s="51">
        <v>26543</v>
      </c>
      <c r="AX35" s="52"/>
      <c r="AY35" s="52"/>
      <c r="AZ35" s="53"/>
      <c r="BA35" s="35">
        <f>SUM(AW35/AP35)*100</f>
        <v>98.00974817221771</v>
      </c>
      <c r="BB35" s="36"/>
      <c r="BC35" s="36"/>
      <c r="BD35" s="81">
        <v>26175</v>
      </c>
      <c r="BE35" s="81"/>
      <c r="BF35" s="81"/>
      <c r="BG35" s="81"/>
      <c r="BH35" s="82">
        <v>98.6</v>
      </c>
      <c r="BI35" s="82"/>
      <c r="BJ35" s="82"/>
      <c r="BK35" s="81">
        <v>22704</v>
      </c>
      <c r="BL35" s="81"/>
      <c r="BM35" s="81"/>
      <c r="BN35" s="81"/>
      <c r="BO35" s="35">
        <f>SUM(BK35/BD35)*100</f>
        <v>86.73925501432664</v>
      </c>
      <c r="BP35" s="36"/>
      <c r="BQ35" s="103"/>
      <c r="BR35" s="81">
        <v>22137</v>
      </c>
      <c r="BS35" s="81"/>
      <c r="BT35" s="81"/>
      <c r="BU35" s="81"/>
      <c r="BV35" s="88">
        <f>SUM(BR35/BK35)*100</f>
        <v>97.50264270613108</v>
      </c>
      <c r="BW35" s="88"/>
      <c r="BX35" s="88"/>
    </row>
    <row r="36" spans="1:76" s="14" customFormat="1" ht="20.25" customHeight="1">
      <c r="A36" s="191" t="s">
        <v>79</v>
      </c>
      <c r="B36" s="192"/>
      <c r="C36" s="192"/>
      <c r="D36" s="192"/>
      <c r="E36" s="192"/>
      <c r="F36" s="193"/>
      <c r="G36" s="68" t="s">
        <v>89</v>
      </c>
      <c r="H36" s="69"/>
      <c r="I36" s="69"/>
      <c r="J36" s="70"/>
      <c r="K36" s="33" t="s">
        <v>89</v>
      </c>
      <c r="L36" s="34"/>
      <c r="M36" s="100"/>
      <c r="N36" s="68" t="s">
        <v>89</v>
      </c>
      <c r="O36" s="69"/>
      <c r="P36" s="69"/>
      <c r="Q36" s="70"/>
      <c r="R36" s="33" t="s">
        <v>89</v>
      </c>
      <c r="S36" s="154"/>
      <c r="T36" s="155"/>
      <c r="U36" s="81" t="s">
        <v>89</v>
      </c>
      <c r="V36" s="81"/>
      <c r="W36" s="81"/>
      <c r="X36" s="81"/>
      <c r="Y36" s="88" t="s">
        <v>89</v>
      </c>
      <c r="Z36" s="88"/>
      <c r="AA36" s="88"/>
      <c r="AB36" s="68" t="s">
        <v>89</v>
      </c>
      <c r="AC36" s="69"/>
      <c r="AD36" s="69"/>
      <c r="AE36" s="70"/>
      <c r="AF36" s="33" t="s">
        <v>89</v>
      </c>
      <c r="AG36" s="34"/>
      <c r="AH36" s="100"/>
      <c r="AI36" s="68" t="s">
        <v>89</v>
      </c>
      <c r="AJ36" s="69"/>
      <c r="AK36" s="69"/>
      <c r="AL36" s="70"/>
      <c r="AM36" s="33" t="s">
        <v>89</v>
      </c>
      <c r="AN36" s="34"/>
      <c r="AO36" s="100"/>
      <c r="AP36" s="68">
        <v>193776</v>
      </c>
      <c r="AQ36" s="69"/>
      <c r="AR36" s="69"/>
      <c r="AS36" s="70"/>
      <c r="AT36" s="37" t="s">
        <v>89</v>
      </c>
      <c r="AU36" s="38"/>
      <c r="AV36" s="125"/>
      <c r="AW36" s="51">
        <v>183411</v>
      </c>
      <c r="AX36" s="52"/>
      <c r="AY36" s="52"/>
      <c r="AZ36" s="53"/>
      <c r="BA36" s="35">
        <f>SUM(AW36/AP36)*100</f>
        <v>94.65104037651722</v>
      </c>
      <c r="BB36" s="36"/>
      <c r="BC36" s="36"/>
      <c r="BD36" s="81">
        <v>189698</v>
      </c>
      <c r="BE36" s="81"/>
      <c r="BF36" s="81"/>
      <c r="BG36" s="81"/>
      <c r="BH36" s="82">
        <v>103.4</v>
      </c>
      <c r="BI36" s="82"/>
      <c r="BJ36" s="82"/>
      <c r="BK36" s="81">
        <v>182671</v>
      </c>
      <c r="BL36" s="81"/>
      <c r="BM36" s="81"/>
      <c r="BN36" s="81"/>
      <c r="BO36" s="35">
        <f>SUM(BK36/BD36)*100</f>
        <v>96.29569104576748</v>
      </c>
      <c r="BP36" s="36"/>
      <c r="BQ36" s="103"/>
      <c r="BR36" s="81">
        <v>176112</v>
      </c>
      <c r="BS36" s="81"/>
      <c r="BT36" s="81"/>
      <c r="BU36" s="81"/>
      <c r="BV36" s="88">
        <f>SUM(BR36/BK36)*100</f>
        <v>96.40939174800597</v>
      </c>
      <c r="BW36" s="88"/>
      <c r="BX36" s="88"/>
    </row>
    <row r="37" spans="1:76" s="14" customFormat="1" ht="20.25" customHeight="1">
      <c r="A37" s="164" t="s">
        <v>87</v>
      </c>
      <c r="B37" s="165"/>
      <c r="C37" s="165"/>
      <c r="D37" s="165"/>
      <c r="E37" s="165"/>
      <c r="F37" s="166"/>
      <c r="G37" s="94">
        <f>G39+G40+G41</f>
        <v>499700</v>
      </c>
      <c r="H37" s="95"/>
      <c r="I37" s="95"/>
      <c r="J37" s="96"/>
      <c r="K37" s="97">
        <v>88.2</v>
      </c>
      <c r="L37" s="98"/>
      <c r="M37" s="99"/>
      <c r="N37" s="94">
        <f>N39+N40+N41</f>
        <v>86768</v>
      </c>
      <c r="O37" s="95"/>
      <c r="P37" s="95"/>
      <c r="Q37" s="96"/>
      <c r="R37" s="97">
        <f>N37/G37*100</f>
        <v>17.36401841104663</v>
      </c>
      <c r="S37" s="154"/>
      <c r="T37" s="155"/>
      <c r="U37" s="94">
        <f>U39+U40+U41</f>
        <v>33514</v>
      </c>
      <c r="V37" s="95"/>
      <c r="W37" s="95"/>
      <c r="X37" s="96"/>
      <c r="Y37" s="97">
        <f>SUM(U37/N37)*100</f>
        <v>38.624838650193624</v>
      </c>
      <c r="Z37" s="98"/>
      <c r="AA37" s="99"/>
      <c r="AB37" s="94">
        <f>AB39+AB40+AB41</f>
        <v>30973</v>
      </c>
      <c r="AC37" s="95"/>
      <c r="AD37" s="95"/>
      <c r="AE37" s="96"/>
      <c r="AF37" s="97">
        <v>92.4</v>
      </c>
      <c r="AG37" s="98"/>
      <c r="AH37" s="99"/>
      <c r="AI37" s="94">
        <f>AI39+AI40+AI41</f>
        <v>29310</v>
      </c>
      <c r="AJ37" s="95"/>
      <c r="AK37" s="95"/>
      <c r="AL37" s="96"/>
      <c r="AM37" s="97">
        <v>94.63080747748039</v>
      </c>
      <c r="AN37" s="98"/>
      <c r="AO37" s="99"/>
      <c r="AP37" s="94">
        <f>AP39</f>
        <v>450</v>
      </c>
      <c r="AQ37" s="95"/>
      <c r="AR37" s="95"/>
      <c r="AS37" s="96"/>
      <c r="AT37" s="97">
        <f>SUM(AP37/AI37)*100</f>
        <v>1.5353121801432956</v>
      </c>
      <c r="AU37" s="98"/>
      <c r="AV37" s="99"/>
      <c r="AW37" s="71">
        <f>AW39</f>
        <v>618</v>
      </c>
      <c r="AX37" s="72"/>
      <c r="AY37" s="72"/>
      <c r="AZ37" s="73"/>
      <c r="BA37" s="61">
        <f>SUM(AW37/AP37)*100</f>
        <v>137.33333333333334</v>
      </c>
      <c r="BB37" s="62"/>
      <c r="BC37" s="62"/>
      <c r="BD37" s="94">
        <f>BD39</f>
        <v>0</v>
      </c>
      <c r="BE37" s="95"/>
      <c r="BF37" s="95"/>
      <c r="BG37" s="96"/>
      <c r="BH37" s="97" t="s">
        <v>89</v>
      </c>
      <c r="BI37" s="98"/>
      <c r="BJ37" s="99"/>
      <c r="BK37" s="94">
        <f>BK39</f>
        <v>40</v>
      </c>
      <c r="BL37" s="95"/>
      <c r="BM37" s="95"/>
      <c r="BN37" s="96"/>
      <c r="BO37" s="107" t="s">
        <v>101</v>
      </c>
      <c r="BP37" s="108"/>
      <c r="BQ37" s="109"/>
      <c r="BR37" s="94">
        <f>BR39</f>
        <v>0</v>
      </c>
      <c r="BS37" s="95"/>
      <c r="BT37" s="95"/>
      <c r="BU37" s="96"/>
      <c r="BV37" s="97" t="s">
        <v>89</v>
      </c>
      <c r="BW37" s="98"/>
      <c r="BX37" s="99"/>
    </row>
    <row r="38" spans="1:76" s="14" customFormat="1" ht="20.25" customHeight="1">
      <c r="A38" s="182" t="s">
        <v>22</v>
      </c>
      <c r="B38" s="168"/>
      <c r="C38" s="168"/>
      <c r="D38" s="168"/>
      <c r="E38" s="168"/>
      <c r="F38" s="168"/>
      <c r="G38" s="68" t="s">
        <v>89</v>
      </c>
      <c r="H38" s="69"/>
      <c r="I38" s="69"/>
      <c r="J38" s="70"/>
      <c r="K38" s="33" t="s">
        <v>89</v>
      </c>
      <c r="L38" s="34"/>
      <c r="M38" s="100"/>
      <c r="N38" s="68" t="s">
        <v>89</v>
      </c>
      <c r="O38" s="69"/>
      <c r="P38" s="69"/>
      <c r="Q38" s="70"/>
      <c r="R38" s="33" t="s">
        <v>89</v>
      </c>
      <c r="S38" s="154"/>
      <c r="T38" s="155"/>
      <c r="U38" s="81" t="s">
        <v>89</v>
      </c>
      <c r="V38" s="81"/>
      <c r="W38" s="81"/>
      <c r="X38" s="81"/>
      <c r="Y38" s="88" t="s">
        <v>89</v>
      </c>
      <c r="Z38" s="88"/>
      <c r="AA38" s="88"/>
      <c r="AB38" s="68" t="s">
        <v>89</v>
      </c>
      <c r="AC38" s="69"/>
      <c r="AD38" s="69"/>
      <c r="AE38" s="70"/>
      <c r="AF38" s="33" t="s">
        <v>89</v>
      </c>
      <c r="AG38" s="34"/>
      <c r="AH38" s="100"/>
      <c r="AI38" s="68" t="s">
        <v>89</v>
      </c>
      <c r="AJ38" s="69"/>
      <c r="AK38" s="69"/>
      <c r="AL38" s="70"/>
      <c r="AM38" s="33" t="s">
        <v>89</v>
      </c>
      <c r="AN38" s="34"/>
      <c r="AO38" s="100"/>
      <c r="AP38" s="68" t="s">
        <v>89</v>
      </c>
      <c r="AQ38" s="69"/>
      <c r="AR38" s="69"/>
      <c r="AS38" s="70"/>
      <c r="AT38" s="33" t="s">
        <v>89</v>
      </c>
      <c r="AU38" s="34"/>
      <c r="AV38" s="100"/>
      <c r="AW38" s="68" t="s">
        <v>89</v>
      </c>
      <c r="AX38" s="69"/>
      <c r="AY38" s="69"/>
      <c r="AZ38" s="70"/>
      <c r="BA38" s="33" t="s">
        <v>89</v>
      </c>
      <c r="BB38" s="34"/>
      <c r="BC38" s="34"/>
      <c r="BD38" s="81" t="s">
        <v>89</v>
      </c>
      <c r="BE38" s="81"/>
      <c r="BF38" s="81"/>
      <c r="BG38" s="81"/>
      <c r="BH38" s="82" t="s">
        <v>89</v>
      </c>
      <c r="BI38" s="82"/>
      <c r="BJ38" s="82"/>
      <c r="BK38" s="81" t="s">
        <v>89</v>
      </c>
      <c r="BL38" s="81"/>
      <c r="BM38" s="81"/>
      <c r="BN38" s="81"/>
      <c r="BO38" s="107" t="s">
        <v>101</v>
      </c>
      <c r="BP38" s="108"/>
      <c r="BQ38" s="109"/>
      <c r="BR38" s="81" t="s">
        <v>89</v>
      </c>
      <c r="BS38" s="81"/>
      <c r="BT38" s="81"/>
      <c r="BU38" s="81"/>
      <c r="BV38" s="88" t="s">
        <v>89</v>
      </c>
      <c r="BW38" s="88"/>
      <c r="BX38" s="88"/>
    </row>
    <row r="39" spans="1:76" s="17" customFormat="1" ht="20.25" customHeight="1">
      <c r="A39" s="194" t="s">
        <v>6</v>
      </c>
      <c r="B39" s="195"/>
      <c r="C39" s="195"/>
      <c r="D39" s="195"/>
      <c r="E39" s="152" t="s">
        <v>92</v>
      </c>
      <c r="F39" s="153"/>
      <c r="G39" s="68">
        <v>466167</v>
      </c>
      <c r="H39" s="69"/>
      <c r="I39" s="69"/>
      <c r="J39" s="70"/>
      <c r="K39" s="33">
        <v>87.6</v>
      </c>
      <c r="L39" s="34"/>
      <c r="M39" s="100"/>
      <c r="N39" s="68">
        <v>54109</v>
      </c>
      <c r="O39" s="69"/>
      <c r="P39" s="69"/>
      <c r="Q39" s="70"/>
      <c r="R39" s="37">
        <f>N39/G39*100</f>
        <v>11.607213723837166</v>
      </c>
      <c r="S39" s="154"/>
      <c r="T39" s="155"/>
      <c r="U39" s="81">
        <v>2434</v>
      </c>
      <c r="V39" s="81"/>
      <c r="W39" s="81"/>
      <c r="X39" s="81"/>
      <c r="Y39" s="33">
        <f>SUM(U39/N39)*100</f>
        <v>4.498327450146926</v>
      </c>
      <c r="Z39" s="34"/>
      <c r="AA39" s="100"/>
      <c r="AB39" s="68">
        <v>877</v>
      </c>
      <c r="AC39" s="69"/>
      <c r="AD39" s="69"/>
      <c r="AE39" s="70"/>
      <c r="AF39" s="33">
        <v>36</v>
      </c>
      <c r="AG39" s="34"/>
      <c r="AH39" s="100"/>
      <c r="AI39" s="68">
        <v>606</v>
      </c>
      <c r="AJ39" s="69"/>
      <c r="AK39" s="69"/>
      <c r="AL39" s="70"/>
      <c r="AM39" s="33">
        <v>69.09920182440136</v>
      </c>
      <c r="AN39" s="34"/>
      <c r="AO39" s="100"/>
      <c r="AP39" s="68">
        <v>450</v>
      </c>
      <c r="AQ39" s="69"/>
      <c r="AR39" s="69"/>
      <c r="AS39" s="70"/>
      <c r="AT39" s="37">
        <f>SUM(AP39/AI39)*100</f>
        <v>74.25742574257426</v>
      </c>
      <c r="AU39" s="38"/>
      <c r="AV39" s="125"/>
      <c r="AW39" s="51">
        <v>618</v>
      </c>
      <c r="AX39" s="52"/>
      <c r="AY39" s="52"/>
      <c r="AZ39" s="53"/>
      <c r="BA39" s="35">
        <f>SUM(AW39/AP39)*100</f>
        <v>137.33333333333334</v>
      </c>
      <c r="BB39" s="36"/>
      <c r="BC39" s="36"/>
      <c r="BD39" s="81">
        <v>0</v>
      </c>
      <c r="BE39" s="81"/>
      <c r="BF39" s="81"/>
      <c r="BG39" s="81"/>
      <c r="BH39" s="82" t="s">
        <v>89</v>
      </c>
      <c r="BI39" s="82"/>
      <c r="BJ39" s="82"/>
      <c r="BK39" s="81">
        <v>40</v>
      </c>
      <c r="BL39" s="81"/>
      <c r="BM39" s="81"/>
      <c r="BN39" s="81"/>
      <c r="BO39" s="107" t="s">
        <v>101</v>
      </c>
      <c r="BP39" s="108"/>
      <c r="BQ39" s="109"/>
      <c r="BR39" s="81">
        <v>0</v>
      </c>
      <c r="BS39" s="81"/>
      <c r="BT39" s="81"/>
      <c r="BU39" s="81"/>
      <c r="BV39" s="33" t="s">
        <v>89</v>
      </c>
      <c r="BW39" s="34"/>
      <c r="BX39" s="100"/>
    </row>
    <row r="40" spans="1:76" s="14" customFormat="1" ht="20.25" customHeight="1">
      <c r="A40" s="150" t="s">
        <v>23</v>
      </c>
      <c r="B40" s="151"/>
      <c r="C40" s="151"/>
      <c r="D40" s="151"/>
      <c r="E40" s="152" t="s">
        <v>92</v>
      </c>
      <c r="F40" s="153"/>
      <c r="G40" s="68">
        <v>19528</v>
      </c>
      <c r="H40" s="69"/>
      <c r="I40" s="69"/>
      <c r="J40" s="70"/>
      <c r="K40" s="33">
        <v>99.7</v>
      </c>
      <c r="L40" s="34"/>
      <c r="M40" s="100"/>
      <c r="N40" s="68">
        <v>18983</v>
      </c>
      <c r="O40" s="69"/>
      <c r="P40" s="69"/>
      <c r="Q40" s="70"/>
      <c r="R40" s="33">
        <f>N40/G40*100</f>
        <v>97.20913560016386</v>
      </c>
      <c r="S40" s="154"/>
      <c r="T40" s="155"/>
      <c r="U40" s="81">
        <v>18000</v>
      </c>
      <c r="V40" s="81"/>
      <c r="W40" s="81"/>
      <c r="X40" s="81"/>
      <c r="Y40" s="88">
        <f>SUM(U40/N40)*100</f>
        <v>94.82168255807828</v>
      </c>
      <c r="Z40" s="88"/>
      <c r="AA40" s="88"/>
      <c r="AB40" s="68">
        <v>17371</v>
      </c>
      <c r="AC40" s="69"/>
      <c r="AD40" s="69"/>
      <c r="AE40" s="70"/>
      <c r="AF40" s="33">
        <v>96.5</v>
      </c>
      <c r="AG40" s="34"/>
      <c r="AH40" s="100"/>
      <c r="AI40" s="68">
        <v>16474</v>
      </c>
      <c r="AJ40" s="69"/>
      <c r="AK40" s="69"/>
      <c r="AL40" s="70"/>
      <c r="AM40" s="33">
        <v>94.83622128835415</v>
      </c>
      <c r="AN40" s="34"/>
      <c r="AO40" s="100"/>
      <c r="AP40" s="68" t="s">
        <v>89</v>
      </c>
      <c r="AQ40" s="69"/>
      <c r="AR40" s="69"/>
      <c r="AS40" s="70"/>
      <c r="AT40" s="37" t="s">
        <v>89</v>
      </c>
      <c r="AU40" s="38"/>
      <c r="AV40" s="125"/>
      <c r="AW40" s="68" t="s">
        <v>89</v>
      </c>
      <c r="AX40" s="69"/>
      <c r="AY40" s="69"/>
      <c r="AZ40" s="70"/>
      <c r="BA40" s="74" t="s">
        <v>89</v>
      </c>
      <c r="BB40" s="75"/>
      <c r="BC40" s="75"/>
      <c r="BD40" s="81" t="s">
        <v>89</v>
      </c>
      <c r="BE40" s="81"/>
      <c r="BF40" s="81"/>
      <c r="BG40" s="81"/>
      <c r="BH40" s="82" t="s">
        <v>89</v>
      </c>
      <c r="BI40" s="82"/>
      <c r="BJ40" s="82"/>
      <c r="BK40" s="81" t="s">
        <v>89</v>
      </c>
      <c r="BL40" s="81"/>
      <c r="BM40" s="81"/>
      <c r="BN40" s="81"/>
      <c r="BO40" s="107" t="s">
        <v>101</v>
      </c>
      <c r="BP40" s="108"/>
      <c r="BQ40" s="109"/>
      <c r="BR40" s="81" t="s">
        <v>89</v>
      </c>
      <c r="BS40" s="81"/>
      <c r="BT40" s="81"/>
      <c r="BU40" s="81"/>
      <c r="BV40" s="88" t="s">
        <v>89</v>
      </c>
      <c r="BW40" s="88"/>
      <c r="BX40" s="88"/>
    </row>
    <row r="41" spans="1:76" s="14" customFormat="1" ht="20.25" customHeight="1">
      <c r="A41" s="150" t="s">
        <v>24</v>
      </c>
      <c r="B41" s="151"/>
      <c r="C41" s="151"/>
      <c r="D41" s="151"/>
      <c r="E41" s="152" t="s">
        <v>93</v>
      </c>
      <c r="F41" s="153"/>
      <c r="G41" s="68">
        <v>14005</v>
      </c>
      <c r="H41" s="69"/>
      <c r="I41" s="69"/>
      <c r="J41" s="70"/>
      <c r="K41" s="33">
        <v>98.7</v>
      </c>
      <c r="L41" s="34"/>
      <c r="M41" s="100"/>
      <c r="N41" s="68">
        <v>13676</v>
      </c>
      <c r="O41" s="69"/>
      <c r="P41" s="69"/>
      <c r="Q41" s="70"/>
      <c r="R41" s="33">
        <f>N41/G41*100</f>
        <v>97.65083898607641</v>
      </c>
      <c r="S41" s="154"/>
      <c r="T41" s="155"/>
      <c r="U41" s="81">
        <v>13080</v>
      </c>
      <c r="V41" s="81"/>
      <c r="W41" s="81"/>
      <c r="X41" s="81"/>
      <c r="Y41" s="88">
        <f>SUM(U41/N41)*100</f>
        <v>95.64200058496637</v>
      </c>
      <c r="Z41" s="88"/>
      <c r="AA41" s="88"/>
      <c r="AB41" s="68">
        <v>12725</v>
      </c>
      <c r="AC41" s="69"/>
      <c r="AD41" s="69"/>
      <c r="AE41" s="70"/>
      <c r="AF41" s="33">
        <v>97.3</v>
      </c>
      <c r="AG41" s="34"/>
      <c r="AH41" s="100"/>
      <c r="AI41" s="68">
        <v>12230</v>
      </c>
      <c r="AJ41" s="69"/>
      <c r="AK41" s="69"/>
      <c r="AL41" s="70"/>
      <c r="AM41" s="33">
        <v>96.11001964636542</v>
      </c>
      <c r="AN41" s="34"/>
      <c r="AO41" s="100"/>
      <c r="AP41" s="68" t="s">
        <v>89</v>
      </c>
      <c r="AQ41" s="69"/>
      <c r="AR41" s="69"/>
      <c r="AS41" s="70"/>
      <c r="AT41" s="37" t="s">
        <v>89</v>
      </c>
      <c r="AU41" s="38"/>
      <c r="AV41" s="125"/>
      <c r="AW41" s="68" t="s">
        <v>89</v>
      </c>
      <c r="AX41" s="69"/>
      <c r="AY41" s="69"/>
      <c r="AZ41" s="70"/>
      <c r="BA41" s="74" t="s">
        <v>89</v>
      </c>
      <c r="BB41" s="75"/>
      <c r="BC41" s="75"/>
      <c r="BD41" s="81" t="s">
        <v>89</v>
      </c>
      <c r="BE41" s="81"/>
      <c r="BF41" s="81"/>
      <c r="BG41" s="81"/>
      <c r="BH41" s="82" t="s">
        <v>89</v>
      </c>
      <c r="BI41" s="82"/>
      <c r="BJ41" s="82"/>
      <c r="BK41" s="81" t="s">
        <v>89</v>
      </c>
      <c r="BL41" s="81"/>
      <c r="BM41" s="81"/>
      <c r="BN41" s="81"/>
      <c r="BO41" s="107" t="s">
        <v>101</v>
      </c>
      <c r="BP41" s="108"/>
      <c r="BQ41" s="109"/>
      <c r="BR41" s="81" t="s">
        <v>89</v>
      </c>
      <c r="BS41" s="81"/>
      <c r="BT41" s="81"/>
      <c r="BU41" s="81"/>
      <c r="BV41" s="88" t="s">
        <v>89</v>
      </c>
      <c r="BW41" s="88"/>
      <c r="BX41" s="88"/>
    </row>
    <row r="42" spans="1:76" s="14" customFormat="1" ht="20.25" customHeight="1">
      <c r="A42" s="150" t="s">
        <v>20</v>
      </c>
      <c r="B42" s="151"/>
      <c r="C42" s="151"/>
      <c r="D42" s="151"/>
      <c r="E42" s="152" t="s">
        <v>93</v>
      </c>
      <c r="F42" s="153"/>
      <c r="G42" s="68" t="s">
        <v>89</v>
      </c>
      <c r="H42" s="69"/>
      <c r="I42" s="69"/>
      <c r="J42" s="70"/>
      <c r="K42" s="33" t="s">
        <v>89</v>
      </c>
      <c r="L42" s="34"/>
      <c r="M42" s="100"/>
      <c r="N42" s="68" t="s">
        <v>89</v>
      </c>
      <c r="O42" s="69"/>
      <c r="P42" s="69"/>
      <c r="Q42" s="70"/>
      <c r="R42" s="33" t="s">
        <v>89</v>
      </c>
      <c r="S42" s="154"/>
      <c r="T42" s="155"/>
      <c r="U42" s="81" t="s">
        <v>89</v>
      </c>
      <c r="V42" s="81"/>
      <c r="W42" s="81"/>
      <c r="X42" s="81"/>
      <c r="Y42" s="88" t="s">
        <v>89</v>
      </c>
      <c r="Z42" s="88"/>
      <c r="AA42" s="88"/>
      <c r="AB42" s="81" t="s">
        <v>89</v>
      </c>
      <c r="AC42" s="81"/>
      <c r="AD42" s="81"/>
      <c r="AE42" s="81"/>
      <c r="AF42" s="82" t="s">
        <v>89</v>
      </c>
      <c r="AG42" s="82"/>
      <c r="AH42" s="82"/>
      <c r="AI42" s="81" t="s">
        <v>89</v>
      </c>
      <c r="AJ42" s="81"/>
      <c r="AK42" s="81"/>
      <c r="AL42" s="81"/>
      <c r="AM42" s="82" t="s">
        <v>89</v>
      </c>
      <c r="AN42" s="82"/>
      <c r="AO42" s="82"/>
      <c r="AP42" s="81" t="s">
        <v>89</v>
      </c>
      <c r="AQ42" s="81"/>
      <c r="AR42" s="81"/>
      <c r="AS42" s="81"/>
      <c r="AT42" s="88" t="s">
        <v>89</v>
      </c>
      <c r="AU42" s="88"/>
      <c r="AV42" s="88"/>
      <c r="AW42" s="68" t="s">
        <v>89</v>
      </c>
      <c r="AX42" s="69"/>
      <c r="AY42" s="69"/>
      <c r="AZ42" s="70"/>
      <c r="BA42" s="74" t="s">
        <v>89</v>
      </c>
      <c r="BB42" s="75"/>
      <c r="BC42" s="75"/>
      <c r="BD42" s="81" t="s">
        <v>89</v>
      </c>
      <c r="BE42" s="81"/>
      <c r="BF42" s="81"/>
      <c r="BG42" s="81"/>
      <c r="BH42" s="82" t="s">
        <v>89</v>
      </c>
      <c r="BI42" s="82"/>
      <c r="BJ42" s="82"/>
      <c r="BK42" s="81" t="s">
        <v>89</v>
      </c>
      <c r="BL42" s="81"/>
      <c r="BM42" s="81"/>
      <c r="BN42" s="81"/>
      <c r="BO42" s="107" t="s">
        <v>101</v>
      </c>
      <c r="BP42" s="108"/>
      <c r="BQ42" s="109"/>
      <c r="BR42" s="81" t="s">
        <v>89</v>
      </c>
      <c r="BS42" s="81"/>
      <c r="BT42" s="81"/>
      <c r="BU42" s="81"/>
      <c r="BV42" s="88" t="s">
        <v>89</v>
      </c>
      <c r="BW42" s="88"/>
      <c r="BX42" s="88"/>
    </row>
    <row r="43" spans="1:76" s="14" customFormat="1" ht="20.25" customHeight="1">
      <c r="A43" s="187" t="s">
        <v>26</v>
      </c>
      <c r="B43" s="188"/>
      <c r="C43" s="188"/>
      <c r="D43" s="188"/>
      <c r="E43" s="189"/>
      <c r="F43" s="29" t="s">
        <v>29</v>
      </c>
      <c r="G43" s="94">
        <f>G7+G34+G37</f>
        <v>112389119</v>
      </c>
      <c r="H43" s="95"/>
      <c r="I43" s="95"/>
      <c r="J43" s="96"/>
      <c r="K43" s="97">
        <v>100.4</v>
      </c>
      <c r="L43" s="98"/>
      <c r="M43" s="99"/>
      <c r="N43" s="94">
        <f>N7+N34+N37</f>
        <v>124961289</v>
      </c>
      <c r="O43" s="95"/>
      <c r="P43" s="95"/>
      <c r="Q43" s="96"/>
      <c r="R43" s="97">
        <f>N43/G43*100</f>
        <v>111.18628752664215</v>
      </c>
      <c r="S43" s="154"/>
      <c r="T43" s="155"/>
      <c r="U43" s="110">
        <f>U7+U34+U37</f>
        <v>118157462</v>
      </c>
      <c r="V43" s="110"/>
      <c r="W43" s="110"/>
      <c r="X43" s="110"/>
      <c r="Y43" s="111">
        <f>SUM(U43/N43)*100</f>
        <v>94.55525222695165</v>
      </c>
      <c r="Z43" s="111"/>
      <c r="AA43" s="111"/>
      <c r="AB43" s="94">
        <f>AB7+AB34+AB37</f>
        <v>98696211</v>
      </c>
      <c r="AC43" s="95"/>
      <c r="AD43" s="95"/>
      <c r="AE43" s="96"/>
      <c r="AF43" s="97">
        <v>83.5</v>
      </c>
      <c r="AG43" s="98"/>
      <c r="AH43" s="99"/>
      <c r="AI43" s="94">
        <f>AI7+AI34+AI37</f>
        <v>101281954</v>
      </c>
      <c r="AJ43" s="95"/>
      <c r="AK43" s="95"/>
      <c r="AL43" s="96"/>
      <c r="AM43" s="97">
        <v>102.61990098079853</v>
      </c>
      <c r="AN43" s="98"/>
      <c r="AO43" s="99"/>
      <c r="AP43" s="71">
        <f>AP7+AP34+AP37</f>
        <v>103645664</v>
      </c>
      <c r="AQ43" s="72"/>
      <c r="AR43" s="72"/>
      <c r="AS43" s="73"/>
      <c r="AT43" s="131">
        <f>SUM(AP43/AI43)*100</f>
        <v>102.33379186187501</v>
      </c>
      <c r="AU43" s="132"/>
      <c r="AV43" s="133"/>
      <c r="AW43" s="71">
        <f>AW7+AW34+AW37</f>
        <v>105504061</v>
      </c>
      <c r="AX43" s="72"/>
      <c r="AY43" s="72"/>
      <c r="AZ43" s="73"/>
      <c r="BA43" s="61">
        <f>SUM(AW43/AP43)*100</f>
        <v>101.7930291806515</v>
      </c>
      <c r="BB43" s="62"/>
      <c r="BC43" s="62"/>
      <c r="BD43" s="94">
        <f>BD7+BD34+BD37</f>
        <v>109843512</v>
      </c>
      <c r="BE43" s="95"/>
      <c r="BF43" s="95"/>
      <c r="BG43" s="96"/>
      <c r="BH43" s="97">
        <v>104.1</v>
      </c>
      <c r="BI43" s="98"/>
      <c r="BJ43" s="99"/>
      <c r="BK43" s="110">
        <f>BK7+BK34+BK37</f>
        <v>132831648</v>
      </c>
      <c r="BL43" s="110"/>
      <c r="BM43" s="110"/>
      <c r="BN43" s="110"/>
      <c r="BO43" s="35">
        <f>SUM(BK43/BD43)*100</f>
        <v>120.92807811898805</v>
      </c>
      <c r="BP43" s="36"/>
      <c r="BQ43" s="103"/>
      <c r="BR43" s="110">
        <f>BR7+BR34+BR37</f>
        <v>125852778</v>
      </c>
      <c r="BS43" s="110"/>
      <c r="BT43" s="110"/>
      <c r="BU43" s="110"/>
      <c r="BV43" s="111">
        <f>SUM(BR43/BK43)*100</f>
        <v>94.7460788862606</v>
      </c>
      <c r="BW43" s="111"/>
      <c r="BX43" s="111"/>
    </row>
    <row r="44" spans="1:76" s="17" customFormat="1" ht="20.25" customHeight="1">
      <c r="A44" s="182" t="s">
        <v>27</v>
      </c>
      <c r="B44" s="168"/>
      <c r="C44" s="168"/>
      <c r="D44" s="168"/>
      <c r="E44" s="190"/>
      <c r="F44" s="18" t="s">
        <v>59</v>
      </c>
      <c r="G44" s="68">
        <v>118166510</v>
      </c>
      <c r="H44" s="69"/>
      <c r="I44" s="69"/>
      <c r="J44" s="70"/>
      <c r="K44" s="33">
        <v>100.1</v>
      </c>
      <c r="L44" s="34"/>
      <c r="M44" s="100"/>
      <c r="N44" s="68">
        <v>132228349</v>
      </c>
      <c r="O44" s="69"/>
      <c r="P44" s="69"/>
      <c r="Q44" s="70"/>
      <c r="R44" s="213">
        <f>N44/G44*100</f>
        <v>111.9000205726648</v>
      </c>
      <c r="S44" s="154"/>
      <c r="T44" s="155"/>
      <c r="U44" s="81">
        <v>125868235</v>
      </c>
      <c r="V44" s="81"/>
      <c r="W44" s="81"/>
      <c r="X44" s="81"/>
      <c r="Y44" s="88">
        <f>SUM(U44/N44)*100</f>
        <v>95.19005262630935</v>
      </c>
      <c r="Z44" s="88"/>
      <c r="AA44" s="88"/>
      <c r="AB44" s="68">
        <v>105698561</v>
      </c>
      <c r="AC44" s="69"/>
      <c r="AD44" s="69"/>
      <c r="AE44" s="70"/>
      <c r="AF44" s="33">
        <v>84</v>
      </c>
      <c r="AG44" s="34"/>
      <c r="AH44" s="100"/>
      <c r="AI44" s="68">
        <v>107874221</v>
      </c>
      <c r="AJ44" s="69"/>
      <c r="AK44" s="69"/>
      <c r="AL44" s="70"/>
      <c r="AM44" s="33">
        <v>102.05836293267984</v>
      </c>
      <c r="AN44" s="34"/>
      <c r="AO44" s="100"/>
      <c r="AP44" s="51">
        <v>109976381</v>
      </c>
      <c r="AQ44" s="52"/>
      <c r="AR44" s="52"/>
      <c r="AS44" s="53"/>
      <c r="AT44" s="37">
        <f>SUM(AP44/AI44)*100</f>
        <v>101.94871395641411</v>
      </c>
      <c r="AU44" s="38"/>
      <c r="AV44" s="125"/>
      <c r="AW44" s="51">
        <v>111437629</v>
      </c>
      <c r="AX44" s="52"/>
      <c r="AY44" s="52"/>
      <c r="AZ44" s="53"/>
      <c r="BA44" s="35">
        <f>SUM(AW44/AP44)*100</f>
        <v>101.32869256717949</v>
      </c>
      <c r="BB44" s="36"/>
      <c r="BC44" s="36"/>
      <c r="BD44" s="81">
        <v>115143189</v>
      </c>
      <c r="BE44" s="81"/>
      <c r="BF44" s="81"/>
      <c r="BG44" s="81"/>
      <c r="BH44" s="33">
        <v>103.3</v>
      </c>
      <c r="BI44" s="34"/>
      <c r="BJ44" s="100"/>
      <c r="BK44" s="81">
        <v>138576970</v>
      </c>
      <c r="BL44" s="81"/>
      <c r="BM44" s="81"/>
      <c r="BN44" s="81"/>
      <c r="BO44" s="35">
        <f>SUM(BK44/BD44)*100</f>
        <v>120.35186032584177</v>
      </c>
      <c r="BP44" s="36"/>
      <c r="BQ44" s="103"/>
      <c r="BR44" s="81">
        <v>131453813</v>
      </c>
      <c r="BS44" s="81"/>
      <c r="BT44" s="81"/>
      <c r="BU44" s="81"/>
      <c r="BV44" s="88">
        <f>SUM(BR44/BK44)*100</f>
        <v>94.85978297836934</v>
      </c>
      <c r="BW44" s="88"/>
      <c r="BX44" s="88"/>
    </row>
    <row r="45" spans="1:76" s="14" customFormat="1" ht="20.25" customHeight="1">
      <c r="A45" s="182" t="s">
        <v>34</v>
      </c>
      <c r="B45" s="168"/>
      <c r="C45" s="168"/>
      <c r="D45" s="190"/>
      <c r="E45" s="196" t="s">
        <v>60</v>
      </c>
      <c r="F45" s="197"/>
      <c r="G45" s="37">
        <f>SUM(G43/G44)*100</f>
        <v>95.11080508343693</v>
      </c>
      <c r="H45" s="38"/>
      <c r="I45" s="38"/>
      <c r="J45" s="125"/>
      <c r="K45" s="33" t="s">
        <v>89</v>
      </c>
      <c r="L45" s="34"/>
      <c r="M45" s="100"/>
      <c r="N45" s="37">
        <f>SUM(N43/N44)*100</f>
        <v>94.50415886233291</v>
      </c>
      <c r="O45" s="38"/>
      <c r="P45" s="38"/>
      <c r="Q45" s="125"/>
      <c r="R45" s="33" t="s">
        <v>89</v>
      </c>
      <c r="S45" s="154"/>
      <c r="T45" s="155"/>
      <c r="U45" s="88">
        <f>SUM(U43/U44)*100</f>
        <v>93.87393252952184</v>
      </c>
      <c r="V45" s="88"/>
      <c r="W45" s="88"/>
      <c r="X45" s="88"/>
      <c r="Y45" s="88" t="s">
        <v>89</v>
      </c>
      <c r="Z45" s="88"/>
      <c r="AA45" s="88"/>
      <c r="AB45" s="37">
        <f>SUM(AB43/AB44)*100</f>
        <v>93.37516997984486</v>
      </c>
      <c r="AC45" s="38"/>
      <c r="AD45" s="38"/>
      <c r="AE45" s="125"/>
      <c r="AF45" s="33" t="s">
        <v>89</v>
      </c>
      <c r="AG45" s="34"/>
      <c r="AH45" s="100"/>
      <c r="AI45" s="37">
        <f>SUM(AI43/AI44)*100</f>
        <v>93.88893199979633</v>
      </c>
      <c r="AJ45" s="38"/>
      <c r="AK45" s="38"/>
      <c r="AL45" s="125"/>
      <c r="AM45" s="33" t="s">
        <v>89</v>
      </c>
      <c r="AN45" s="34"/>
      <c r="AO45" s="100"/>
      <c r="AP45" s="37">
        <f>SUM(AP43/AP44)*100</f>
        <v>94.24356671638431</v>
      </c>
      <c r="AQ45" s="38"/>
      <c r="AR45" s="38"/>
      <c r="AS45" s="125"/>
      <c r="AT45" s="33" t="s">
        <v>89</v>
      </c>
      <c r="AU45" s="34"/>
      <c r="AV45" s="100"/>
      <c r="AW45" s="51">
        <f>SUM(AW43/AW44)*100</f>
        <v>94.6754358888953</v>
      </c>
      <c r="AX45" s="52"/>
      <c r="AY45" s="52"/>
      <c r="AZ45" s="53"/>
      <c r="BA45" s="33" t="s">
        <v>89</v>
      </c>
      <c r="BB45" s="34"/>
      <c r="BC45" s="34"/>
      <c r="BD45" s="88">
        <f>SUM(BD43/BD44)*100</f>
        <v>95.3973161191497</v>
      </c>
      <c r="BE45" s="88"/>
      <c r="BF45" s="88"/>
      <c r="BG45" s="88"/>
      <c r="BH45" s="82" t="s">
        <v>89</v>
      </c>
      <c r="BI45" s="82"/>
      <c r="BJ45" s="82"/>
      <c r="BK45" s="88">
        <f>SUM(BK43/BK44)*100</f>
        <v>95.8540571351791</v>
      </c>
      <c r="BL45" s="88"/>
      <c r="BM45" s="88"/>
      <c r="BN45" s="88"/>
      <c r="BO45" s="107" t="s">
        <v>101</v>
      </c>
      <c r="BP45" s="108"/>
      <c r="BQ45" s="109"/>
      <c r="BR45" s="88">
        <f>SUM(BR43/BR44)*100</f>
        <v>95.73916125202089</v>
      </c>
      <c r="BS45" s="88"/>
      <c r="BT45" s="88"/>
      <c r="BU45" s="88"/>
      <c r="BV45" s="88" t="s">
        <v>89</v>
      </c>
      <c r="BW45" s="88"/>
      <c r="BX45" s="88"/>
    </row>
    <row r="46" spans="1:76" s="14" customFormat="1" ht="20.25" customHeight="1">
      <c r="A46" s="182" t="s">
        <v>35</v>
      </c>
      <c r="B46" s="168"/>
      <c r="C46" s="168"/>
      <c r="D46" s="168"/>
      <c r="E46" s="190"/>
      <c r="F46" s="18" t="s">
        <v>61</v>
      </c>
      <c r="G46" s="68">
        <v>178801887</v>
      </c>
      <c r="H46" s="69"/>
      <c r="I46" s="69"/>
      <c r="J46" s="70"/>
      <c r="K46" s="33">
        <v>109.6</v>
      </c>
      <c r="L46" s="34"/>
      <c r="M46" s="100"/>
      <c r="N46" s="68">
        <v>186342264</v>
      </c>
      <c r="O46" s="69"/>
      <c r="P46" s="69"/>
      <c r="Q46" s="70"/>
      <c r="R46" s="33">
        <f>N46/G46*100</f>
        <v>104.21716858055308</v>
      </c>
      <c r="S46" s="154"/>
      <c r="T46" s="155"/>
      <c r="U46" s="81">
        <v>176418293</v>
      </c>
      <c r="V46" s="81"/>
      <c r="W46" s="81"/>
      <c r="X46" s="81"/>
      <c r="Y46" s="88">
        <f>SUM(U46/N46)*100</f>
        <v>94.67433163740031</v>
      </c>
      <c r="Z46" s="88"/>
      <c r="AA46" s="88"/>
      <c r="AB46" s="68">
        <v>177674325</v>
      </c>
      <c r="AC46" s="69"/>
      <c r="AD46" s="69"/>
      <c r="AE46" s="70"/>
      <c r="AF46" s="33">
        <v>100.7</v>
      </c>
      <c r="AG46" s="34"/>
      <c r="AH46" s="100"/>
      <c r="AI46" s="68">
        <v>161901905</v>
      </c>
      <c r="AJ46" s="69"/>
      <c r="AK46" s="69"/>
      <c r="AL46" s="70"/>
      <c r="AM46" s="33">
        <v>91.12284794102918</v>
      </c>
      <c r="AN46" s="34"/>
      <c r="AO46" s="100"/>
      <c r="AP46" s="68">
        <v>146650347</v>
      </c>
      <c r="AQ46" s="69"/>
      <c r="AR46" s="69"/>
      <c r="AS46" s="70"/>
      <c r="AT46" s="37">
        <f>SUM(AP46/AI46)*100</f>
        <v>90.5797538330386</v>
      </c>
      <c r="AU46" s="38"/>
      <c r="AV46" s="125"/>
      <c r="AW46" s="51">
        <v>146462588</v>
      </c>
      <c r="AX46" s="52"/>
      <c r="AY46" s="52"/>
      <c r="AZ46" s="53"/>
      <c r="BA46" s="35">
        <f>SUM(AW46/AP46)*100</f>
        <v>99.8719682538494</v>
      </c>
      <c r="BB46" s="36"/>
      <c r="BC46" s="36"/>
      <c r="BD46" s="81">
        <v>143197061</v>
      </c>
      <c r="BE46" s="81"/>
      <c r="BF46" s="81"/>
      <c r="BG46" s="81"/>
      <c r="BH46" s="82">
        <v>97.8</v>
      </c>
      <c r="BI46" s="82"/>
      <c r="BJ46" s="82"/>
      <c r="BK46" s="81">
        <v>141292392</v>
      </c>
      <c r="BL46" s="81"/>
      <c r="BM46" s="81"/>
      <c r="BN46" s="81"/>
      <c r="BO46" s="35">
        <f>SUM(BK46/BD46)*100</f>
        <v>98.66989658398086</v>
      </c>
      <c r="BP46" s="36"/>
      <c r="BQ46" s="103"/>
      <c r="BR46" s="81">
        <v>141067674</v>
      </c>
      <c r="BS46" s="81"/>
      <c r="BT46" s="81"/>
      <c r="BU46" s="81"/>
      <c r="BV46" s="88">
        <f>SUM(BR46/BK46)*100</f>
        <v>99.84095534315817</v>
      </c>
      <c r="BW46" s="88"/>
      <c r="BX46" s="88"/>
    </row>
    <row r="47" spans="1:76" s="17" customFormat="1" ht="20.25" customHeight="1">
      <c r="A47" s="182" t="s">
        <v>36</v>
      </c>
      <c r="B47" s="168"/>
      <c r="C47" s="168"/>
      <c r="D47" s="168"/>
      <c r="E47" s="190"/>
      <c r="F47" s="18" t="s">
        <v>62</v>
      </c>
      <c r="G47" s="68">
        <v>1440459</v>
      </c>
      <c r="H47" s="69"/>
      <c r="I47" s="69"/>
      <c r="J47" s="70"/>
      <c r="K47" s="33">
        <v>101.5</v>
      </c>
      <c r="L47" s="34"/>
      <c r="M47" s="100"/>
      <c r="N47" s="68">
        <v>1470752</v>
      </c>
      <c r="O47" s="69"/>
      <c r="P47" s="69"/>
      <c r="Q47" s="70"/>
      <c r="R47" s="33">
        <f>N47/G47*100</f>
        <v>102.1030102210476</v>
      </c>
      <c r="S47" s="154"/>
      <c r="T47" s="155"/>
      <c r="U47" s="81">
        <v>1471849</v>
      </c>
      <c r="V47" s="81"/>
      <c r="W47" s="81"/>
      <c r="X47" s="81"/>
      <c r="Y47" s="88">
        <f>SUM(U47/N47)*100</f>
        <v>100.0745876939144</v>
      </c>
      <c r="Z47" s="88"/>
      <c r="AA47" s="88"/>
      <c r="AB47" s="68">
        <v>1540087</v>
      </c>
      <c r="AC47" s="69"/>
      <c r="AD47" s="69"/>
      <c r="AE47" s="70"/>
      <c r="AF47" s="33">
        <v>104.6</v>
      </c>
      <c r="AG47" s="34"/>
      <c r="AH47" s="100"/>
      <c r="AI47" s="68">
        <v>1950932</v>
      </c>
      <c r="AJ47" s="69"/>
      <c r="AK47" s="69"/>
      <c r="AL47" s="70"/>
      <c r="AM47" s="33">
        <v>126.67673969067981</v>
      </c>
      <c r="AN47" s="34"/>
      <c r="AO47" s="100"/>
      <c r="AP47" s="68">
        <v>4555827</v>
      </c>
      <c r="AQ47" s="69"/>
      <c r="AR47" s="69"/>
      <c r="AS47" s="70"/>
      <c r="AT47" s="37">
        <f>SUM(AP47/AI47)*100</f>
        <v>233.52054300201135</v>
      </c>
      <c r="AU47" s="38"/>
      <c r="AV47" s="125"/>
      <c r="AW47" s="51">
        <v>9698093</v>
      </c>
      <c r="AX47" s="52"/>
      <c r="AY47" s="52"/>
      <c r="AZ47" s="53"/>
      <c r="BA47" s="35">
        <f>SUM(AW47/AP47)*100</f>
        <v>212.8722842197476</v>
      </c>
      <c r="BB47" s="36"/>
      <c r="BC47" s="36"/>
      <c r="BD47" s="81">
        <v>27026096</v>
      </c>
      <c r="BE47" s="81"/>
      <c r="BF47" s="81"/>
      <c r="BG47" s="81"/>
      <c r="BH47" s="82">
        <v>278.7</v>
      </c>
      <c r="BI47" s="82"/>
      <c r="BJ47" s="82"/>
      <c r="BK47" s="81">
        <v>2074042</v>
      </c>
      <c r="BL47" s="81"/>
      <c r="BM47" s="81"/>
      <c r="BN47" s="81"/>
      <c r="BO47" s="35">
        <f>SUM(BK47/BD47)*100</f>
        <v>7.6742197615223455</v>
      </c>
      <c r="BP47" s="36"/>
      <c r="BQ47" s="103"/>
      <c r="BR47" s="81">
        <v>1940095</v>
      </c>
      <c r="BS47" s="81"/>
      <c r="BT47" s="81"/>
      <c r="BU47" s="81"/>
      <c r="BV47" s="88">
        <f>SUM(BR47/BK47)*100</f>
        <v>93.54174119906926</v>
      </c>
      <c r="BW47" s="88"/>
      <c r="BX47" s="88"/>
    </row>
    <row r="48" spans="1:76" s="14" customFormat="1" ht="20.25" customHeight="1">
      <c r="A48" s="182" t="s">
        <v>41</v>
      </c>
      <c r="B48" s="168"/>
      <c r="C48" s="190"/>
      <c r="D48" s="196" t="s">
        <v>63</v>
      </c>
      <c r="E48" s="197"/>
      <c r="F48" s="197"/>
      <c r="G48" s="68">
        <f>SUM(G43+G46+G47)</f>
        <v>292631465</v>
      </c>
      <c r="H48" s="69"/>
      <c r="I48" s="69"/>
      <c r="J48" s="70"/>
      <c r="K48" s="33">
        <v>105.9</v>
      </c>
      <c r="L48" s="34"/>
      <c r="M48" s="100"/>
      <c r="N48" s="68">
        <v>312774305</v>
      </c>
      <c r="O48" s="69"/>
      <c r="P48" s="69"/>
      <c r="Q48" s="70"/>
      <c r="R48" s="33">
        <f>N48/G48*100</f>
        <v>106.88334728461275</v>
      </c>
      <c r="S48" s="154"/>
      <c r="T48" s="155"/>
      <c r="U48" s="81">
        <f>SUM(U43+U46+U47)</f>
        <v>296047604</v>
      </c>
      <c r="V48" s="81"/>
      <c r="W48" s="81"/>
      <c r="X48" s="81"/>
      <c r="Y48" s="88">
        <f>SUM(U48/N48)*100</f>
        <v>94.65214989447422</v>
      </c>
      <c r="Z48" s="88"/>
      <c r="AA48" s="88"/>
      <c r="AB48" s="68">
        <f>SUM(AB43+AB46+AB47)</f>
        <v>277910623</v>
      </c>
      <c r="AC48" s="69"/>
      <c r="AD48" s="69"/>
      <c r="AE48" s="70"/>
      <c r="AF48" s="33">
        <v>93.9</v>
      </c>
      <c r="AG48" s="34"/>
      <c r="AH48" s="100"/>
      <c r="AI48" s="68">
        <f>SUM(AI43+AI46+AI47)</f>
        <v>265134791</v>
      </c>
      <c r="AJ48" s="69"/>
      <c r="AK48" s="69"/>
      <c r="AL48" s="70"/>
      <c r="AM48" s="33">
        <v>95.40289901044913</v>
      </c>
      <c r="AN48" s="34"/>
      <c r="AO48" s="100"/>
      <c r="AP48" s="68">
        <f>SUM(AP43+AP46+AP47)</f>
        <v>254851838</v>
      </c>
      <c r="AQ48" s="69"/>
      <c r="AR48" s="69"/>
      <c r="AS48" s="70"/>
      <c r="AT48" s="37">
        <f>SUM(AP48/AI48)*100</f>
        <v>96.12161310056061</v>
      </c>
      <c r="AU48" s="38"/>
      <c r="AV48" s="125"/>
      <c r="AW48" s="51">
        <f>SUM(AW43+AW46+AW47)</f>
        <v>261664742</v>
      </c>
      <c r="AX48" s="52"/>
      <c r="AY48" s="52"/>
      <c r="AZ48" s="53"/>
      <c r="BA48" s="35">
        <f>SUM(AW48/AP48)*100</f>
        <v>102.67328030806668</v>
      </c>
      <c r="BB48" s="36"/>
      <c r="BC48" s="36"/>
      <c r="BD48" s="81">
        <f>SUM(BD43+BD46+BD47)</f>
        <v>280066669</v>
      </c>
      <c r="BE48" s="81"/>
      <c r="BF48" s="81"/>
      <c r="BG48" s="81"/>
      <c r="BH48" s="82">
        <v>107</v>
      </c>
      <c r="BI48" s="82"/>
      <c r="BJ48" s="82"/>
      <c r="BK48" s="81">
        <f>SUM(BK43+BK46+BK47)</f>
        <v>276198082</v>
      </c>
      <c r="BL48" s="81"/>
      <c r="BM48" s="81"/>
      <c r="BN48" s="81"/>
      <c r="BO48" s="35">
        <f>SUM(BK48/BD48)*100</f>
        <v>98.61869068039653</v>
      </c>
      <c r="BP48" s="36"/>
      <c r="BQ48" s="103"/>
      <c r="BR48" s="81">
        <f>SUM(BR43+BR46+BR47)</f>
        <v>268860547</v>
      </c>
      <c r="BS48" s="81"/>
      <c r="BT48" s="81"/>
      <c r="BU48" s="81"/>
      <c r="BV48" s="88">
        <f>SUM(BR48/BK48)*100</f>
        <v>97.34337945185297</v>
      </c>
      <c r="BW48" s="88"/>
      <c r="BX48" s="88"/>
    </row>
    <row r="49" spans="1:76" s="14" customFormat="1" ht="20.25" customHeight="1">
      <c r="A49" s="182" t="s">
        <v>37</v>
      </c>
      <c r="B49" s="168"/>
      <c r="C49" s="168"/>
      <c r="D49" s="168"/>
      <c r="E49" s="190"/>
      <c r="F49" s="18" t="s">
        <v>64</v>
      </c>
      <c r="G49" s="68">
        <v>586600228</v>
      </c>
      <c r="H49" s="69"/>
      <c r="I49" s="69"/>
      <c r="J49" s="70"/>
      <c r="K49" s="33">
        <v>99.5</v>
      </c>
      <c r="L49" s="34"/>
      <c r="M49" s="100"/>
      <c r="N49" s="68">
        <v>587978463</v>
      </c>
      <c r="O49" s="69"/>
      <c r="P49" s="69"/>
      <c r="Q49" s="70"/>
      <c r="R49" s="33">
        <f>N49/G49*100</f>
        <v>100.23495302835101</v>
      </c>
      <c r="S49" s="154"/>
      <c r="T49" s="155"/>
      <c r="U49" s="81">
        <v>575586247</v>
      </c>
      <c r="V49" s="81"/>
      <c r="W49" s="81"/>
      <c r="X49" s="81"/>
      <c r="Y49" s="88">
        <f>SUM(U49/N49)*100</f>
        <v>97.89240307599498</v>
      </c>
      <c r="Z49" s="88"/>
      <c r="AA49" s="88"/>
      <c r="AB49" s="68">
        <v>546576343</v>
      </c>
      <c r="AC49" s="69"/>
      <c r="AD49" s="69"/>
      <c r="AE49" s="70"/>
      <c r="AF49" s="33">
        <v>95</v>
      </c>
      <c r="AG49" s="34"/>
      <c r="AH49" s="100"/>
      <c r="AI49" s="68">
        <v>534343032</v>
      </c>
      <c r="AJ49" s="69"/>
      <c r="AK49" s="69"/>
      <c r="AL49" s="70"/>
      <c r="AM49" s="33">
        <v>97.76182940285068</v>
      </c>
      <c r="AN49" s="34"/>
      <c r="AO49" s="100"/>
      <c r="AP49" s="68">
        <v>497884923</v>
      </c>
      <c r="AQ49" s="69"/>
      <c r="AR49" s="69"/>
      <c r="AS49" s="70"/>
      <c r="AT49" s="37">
        <f>SUM(AP49/AI49)*100</f>
        <v>93.17702172263004</v>
      </c>
      <c r="AU49" s="38"/>
      <c r="AV49" s="125"/>
      <c r="AW49" s="51">
        <v>482308930</v>
      </c>
      <c r="AX49" s="52"/>
      <c r="AY49" s="52"/>
      <c r="AZ49" s="53"/>
      <c r="BA49" s="35">
        <f>SUM(AW49/AP49)*100</f>
        <v>96.87156764937829</v>
      </c>
      <c r="BB49" s="36"/>
      <c r="BC49" s="36"/>
      <c r="BD49" s="81">
        <v>464181785</v>
      </c>
      <c r="BE49" s="81"/>
      <c r="BF49" s="81"/>
      <c r="BG49" s="81"/>
      <c r="BH49" s="82">
        <v>96.2</v>
      </c>
      <c r="BI49" s="82"/>
      <c r="BJ49" s="82"/>
      <c r="BK49" s="81">
        <v>453718878</v>
      </c>
      <c r="BL49" s="81"/>
      <c r="BM49" s="81"/>
      <c r="BN49" s="81"/>
      <c r="BO49" s="35">
        <f>SUM(BK49/BD49)*100</f>
        <v>97.74594623526642</v>
      </c>
      <c r="BP49" s="36"/>
      <c r="BQ49" s="103"/>
      <c r="BR49" s="81">
        <v>456154995</v>
      </c>
      <c r="BS49" s="81"/>
      <c r="BT49" s="81"/>
      <c r="BU49" s="81"/>
      <c r="BV49" s="88">
        <f>SUM(BR49/BK49)*100</f>
        <v>100.53692211590102</v>
      </c>
      <c r="BW49" s="88"/>
      <c r="BX49" s="88"/>
    </row>
    <row r="50" spans="1:76" s="17" customFormat="1" ht="20.25" customHeight="1">
      <c r="A50" s="182" t="s">
        <v>38</v>
      </c>
      <c r="B50" s="168"/>
      <c r="C50" s="168"/>
      <c r="D50" s="168"/>
      <c r="E50" s="190"/>
      <c r="F50" s="18" t="s">
        <v>65</v>
      </c>
      <c r="G50" s="68">
        <v>578135827</v>
      </c>
      <c r="H50" s="69"/>
      <c r="I50" s="69"/>
      <c r="J50" s="70"/>
      <c r="K50" s="33">
        <v>99.2</v>
      </c>
      <c r="L50" s="34"/>
      <c r="M50" s="100"/>
      <c r="N50" s="68">
        <v>578231392</v>
      </c>
      <c r="O50" s="69"/>
      <c r="P50" s="69"/>
      <c r="Q50" s="70"/>
      <c r="R50" s="33">
        <f>N50/G50*100</f>
        <v>100.01652985259466</v>
      </c>
      <c r="S50" s="154"/>
      <c r="T50" s="155"/>
      <c r="U50" s="81">
        <v>566481210</v>
      </c>
      <c r="V50" s="81"/>
      <c r="W50" s="81"/>
      <c r="X50" s="81"/>
      <c r="Y50" s="88">
        <f>SUM(U50/N50)*100</f>
        <v>97.96791005079157</v>
      </c>
      <c r="Z50" s="88"/>
      <c r="AA50" s="88"/>
      <c r="AB50" s="68">
        <v>539049795</v>
      </c>
      <c r="AC50" s="69"/>
      <c r="AD50" s="69"/>
      <c r="AE50" s="70"/>
      <c r="AF50" s="33">
        <v>95.2</v>
      </c>
      <c r="AG50" s="34"/>
      <c r="AH50" s="100"/>
      <c r="AI50" s="68">
        <v>528428895</v>
      </c>
      <c r="AJ50" s="69"/>
      <c r="AK50" s="69"/>
      <c r="AL50" s="70"/>
      <c r="AM50" s="33">
        <v>98.02969964954723</v>
      </c>
      <c r="AN50" s="34"/>
      <c r="AO50" s="100"/>
      <c r="AP50" s="68">
        <v>493694518</v>
      </c>
      <c r="AQ50" s="69"/>
      <c r="AR50" s="69"/>
      <c r="AS50" s="70"/>
      <c r="AT50" s="37">
        <f>SUM(AP50/AI50)*100</f>
        <v>93.42685887757898</v>
      </c>
      <c r="AU50" s="38"/>
      <c r="AV50" s="125"/>
      <c r="AW50" s="51">
        <v>478781280</v>
      </c>
      <c r="AX50" s="52"/>
      <c r="AY50" s="52"/>
      <c r="AZ50" s="53"/>
      <c r="BA50" s="35">
        <f>SUM(AW50/AP50)*100</f>
        <v>96.97925793050835</v>
      </c>
      <c r="BB50" s="36"/>
      <c r="BC50" s="36"/>
      <c r="BD50" s="81">
        <v>460961632</v>
      </c>
      <c r="BE50" s="81"/>
      <c r="BF50" s="81"/>
      <c r="BG50" s="81"/>
      <c r="BH50" s="82">
        <v>96.3</v>
      </c>
      <c r="BI50" s="82"/>
      <c r="BJ50" s="82"/>
      <c r="BK50" s="81">
        <v>450355327</v>
      </c>
      <c r="BL50" s="81"/>
      <c r="BM50" s="81"/>
      <c r="BN50" s="81"/>
      <c r="BO50" s="35">
        <f>SUM(BK50/BD50)*100</f>
        <v>97.69909158079344</v>
      </c>
      <c r="BP50" s="36"/>
      <c r="BQ50" s="103"/>
      <c r="BR50" s="81">
        <v>453115341</v>
      </c>
      <c r="BS50" s="81"/>
      <c r="BT50" s="81"/>
      <c r="BU50" s="81"/>
      <c r="BV50" s="88">
        <f>SUM(BR50/BK50)*100</f>
        <v>100.61285252655621</v>
      </c>
      <c r="BW50" s="88"/>
      <c r="BX50" s="88"/>
    </row>
    <row r="51" spans="1:76" s="14" customFormat="1" ht="11.25" customHeight="1">
      <c r="A51" s="202" t="s">
        <v>47</v>
      </c>
      <c r="B51" s="198"/>
      <c r="C51" s="208" t="s">
        <v>44</v>
      </c>
      <c r="D51" s="209"/>
      <c r="E51" s="196" t="s">
        <v>96</v>
      </c>
      <c r="F51" s="197"/>
      <c r="G51" s="39">
        <f>SUM(G43/G49)*100</f>
        <v>19.15940595236182</v>
      </c>
      <c r="H51" s="63"/>
      <c r="I51" s="63"/>
      <c r="J51" s="64"/>
      <c r="K51" s="45" t="s">
        <v>89</v>
      </c>
      <c r="L51" s="46"/>
      <c r="M51" s="134"/>
      <c r="N51" s="39">
        <f>SUM(N43/N49)*100</f>
        <v>21.25269833225167</v>
      </c>
      <c r="O51" s="63"/>
      <c r="P51" s="63"/>
      <c r="Q51" s="64"/>
      <c r="R51" s="45" t="s">
        <v>89</v>
      </c>
      <c r="S51" s="214"/>
      <c r="T51" s="215"/>
      <c r="U51" s="88">
        <f>SUM(U43/U49)*100</f>
        <v>20.528194100509843</v>
      </c>
      <c r="V51" s="88"/>
      <c r="W51" s="88"/>
      <c r="X51" s="88"/>
      <c r="Y51" s="88" t="s">
        <v>89</v>
      </c>
      <c r="Z51" s="88"/>
      <c r="AA51" s="88"/>
      <c r="AB51" s="39">
        <f>SUM(AB43/AB49)*100</f>
        <v>18.057168456703586</v>
      </c>
      <c r="AC51" s="63"/>
      <c r="AD51" s="63"/>
      <c r="AE51" s="64"/>
      <c r="AF51" s="39" t="s">
        <v>89</v>
      </c>
      <c r="AG51" s="63"/>
      <c r="AH51" s="64"/>
      <c r="AI51" s="39">
        <f>SUM(AI43/AI49)*100</f>
        <v>18.954482033930592</v>
      </c>
      <c r="AJ51" s="63"/>
      <c r="AK51" s="63"/>
      <c r="AL51" s="64"/>
      <c r="AM51" s="39" t="s">
        <v>89</v>
      </c>
      <c r="AN51" s="63"/>
      <c r="AO51" s="64"/>
      <c r="AP51" s="39">
        <f>SUM(AP43/AP49)*100</f>
        <v>20.817192731100235</v>
      </c>
      <c r="AQ51" s="63"/>
      <c r="AR51" s="63"/>
      <c r="AS51" s="64"/>
      <c r="AT51" s="45" t="s">
        <v>89</v>
      </c>
      <c r="AU51" s="46"/>
      <c r="AV51" s="134"/>
      <c r="AW51" s="39">
        <f>SUM(AW43/AW49)*100</f>
        <v>21.87478904858759</v>
      </c>
      <c r="AX51" s="63"/>
      <c r="AY51" s="63"/>
      <c r="AZ51" s="64"/>
      <c r="BA51" s="45" t="s">
        <v>89</v>
      </c>
      <c r="BB51" s="46"/>
      <c r="BC51" s="46"/>
      <c r="BD51" s="88">
        <f>SUM(BD43/BD49)*100</f>
        <v>23.663899693952878</v>
      </c>
      <c r="BE51" s="88"/>
      <c r="BF51" s="88"/>
      <c r="BG51" s="88"/>
      <c r="BH51" s="90" t="s">
        <v>94</v>
      </c>
      <c r="BI51" s="90"/>
      <c r="BJ51" s="90"/>
      <c r="BK51" s="88">
        <f>SUM(BK43/BK49)*100</f>
        <v>29.276200405309122</v>
      </c>
      <c r="BL51" s="88"/>
      <c r="BM51" s="88"/>
      <c r="BN51" s="88"/>
      <c r="BO51" s="90" t="s">
        <v>94</v>
      </c>
      <c r="BP51" s="90"/>
      <c r="BQ51" s="90"/>
      <c r="BR51" s="88">
        <f>SUM(BR43/BR49)*100</f>
        <v>27.589915572447037</v>
      </c>
      <c r="BS51" s="88"/>
      <c r="BT51" s="88"/>
      <c r="BU51" s="88"/>
      <c r="BV51" s="88" t="s">
        <v>89</v>
      </c>
      <c r="BW51" s="88"/>
      <c r="BX51" s="88"/>
    </row>
    <row r="52" spans="1:76" s="14" customFormat="1" ht="11.25" customHeight="1">
      <c r="A52" s="203"/>
      <c r="B52" s="204"/>
      <c r="C52" s="210"/>
      <c r="D52" s="211"/>
      <c r="E52" s="196" t="s">
        <v>97</v>
      </c>
      <c r="F52" s="197"/>
      <c r="G52" s="65"/>
      <c r="H52" s="66"/>
      <c r="I52" s="66"/>
      <c r="J52" s="67"/>
      <c r="K52" s="47"/>
      <c r="L52" s="48"/>
      <c r="M52" s="135"/>
      <c r="N52" s="65"/>
      <c r="O52" s="66"/>
      <c r="P52" s="66"/>
      <c r="Q52" s="67"/>
      <c r="R52" s="216"/>
      <c r="S52" s="217"/>
      <c r="T52" s="218"/>
      <c r="U52" s="88"/>
      <c r="V52" s="88"/>
      <c r="W52" s="88"/>
      <c r="X52" s="88"/>
      <c r="Y52" s="88"/>
      <c r="Z52" s="88"/>
      <c r="AA52" s="88"/>
      <c r="AB52" s="65"/>
      <c r="AC52" s="66"/>
      <c r="AD52" s="66"/>
      <c r="AE52" s="67"/>
      <c r="AF52" s="65"/>
      <c r="AG52" s="66"/>
      <c r="AH52" s="67"/>
      <c r="AI52" s="65"/>
      <c r="AJ52" s="66"/>
      <c r="AK52" s="66"/>
      <c r="AL52" s="67"/>
      <c r="AM52" s="65"/>
      <c r="AN52" s="66"/>
      <c r="AO52" s="67"/>
      <c r="AP52" s="65"/>
      <c r="AQ52" s="66"/>
      <c r="AR52" s="66"/>
      <c r="AS52" s="67"/>
      <c r="AT52" s="47"/>
      <c r="AU52" s="48"/>
      <c r="AV52" s="135"/>
      <c r="AW52" s="65"/>
      <c r="AX52" s="66"/>
      <c r="AY52" s="66"/>
      <c r="AZ52" s="67"/>
      <c r="BA52" s="47"/>
      <c r="BB52" s="48"/>
      <c r="BC52" s="48"/>
      <c r="BD52" s="88"/>
      <c r="BE52" s="88"/>
      <c r="BF52" s="88"/>
      <c r="BG52" s="88"/>
      <c r="BH52" s="91"/>
      <c r="BI52" s="91"/>
      <c r="BJ52" s="91"/>
      <c r="BK52" s="88"/>
      <c r="BL52" s="88"/>
      <c r="BM52" s="88"/>
      <c r="BN52" s="88"/>
      <c r="BO52" s="91"/>
      <c r="BP52" s="91"/>
      <c r="BQ52" s="91"/>
      <c r="BR52" s="88"/>
      <c r="BS52" s="88"/>
      <c r="BT52" s="88"/>
      <c r="BU52" s="88"/>
      <c r="BV52" s="88"/>
      <c r="BW52" s="88"/>
      <c r="BX52" s="88"/>
    </row>
    <row r="53" spans="1:76" s="14" customFormat="1" ht="11.25" customHeight="1">
      <c r="A53" s="203"/>
      <c r="B53" s="204"/>
      <c r="C53" s="198" t="s">
        <v>46</v>
      </c>
      <c r="D53" s="199"/>
      <c r="E53" s="178" t="s">
        <v>68</v>
      </c>
      <c r="F53" s="179"/>
      <c r="G53" s="39">
        <f>SUM(G48/G49)*100</f>
        <v>49.88601282984841</v>
      </c>
      <c r="H53" s="63"/>
      <c r="I53" s="63"/>
      <c r="J53" s="64"/>
      <c r="K53" s="140" t="s">
        <v>89</v>
      </c>
      <c r="L53" s="141"/>
      <c r="M53" s="142"/>
      <c r="N53" s="39">
        <f>SUM(N48/N49)*100</f>
        <v>53.19485741095929</v>
      </c>
      <c r="O53" s="63"/>
      <c r="P53" s="63"/>
      <c r="Q53" s="64"/>
      <c r="R53" s="45" t="s">
        <v>89</v>
      </c>
      <c r="S53" s="214"/>
      <c r="T53" s="215"/>
      <c r="U53" s="88">
        <f>SUM(U48/U49)*100</f>
        <v>51.43409967542188</v>
      </c>
      <c r="V53" s="88"/>
      <c r="W53" s="88"/>
      <c r="X53" s="88"/>
      <c r="Y53" s="81" t="s">
        <v>89</v>
      </c>
      <c r="Z53" s="81"/>
      <c r="AA53" s="81"/>
      <c r="AB53" s="39">
        <f>SUM(AB48/AB49)*100</f>
        <v>50.845710129829016</v>
      </c>
      <c r="AC53" s="40"/>
      <c r="AD53" s="40"/>
      <c r="AE53" s="41"/>
      <c r="AF53" s="140" t="s">
        <v>89</v>
      </c>
      <c r="AG53" s="141"/>
      <c r="AH53" s="142"/>
      <c r="AI53" s="39">
        <f>SUM(AI48/AI49)*100</f>
        <v>49.618835677078685</v>
      </c>
      <c r="AJ53" s="40"/>
      <c r="AK53" s="40"/>
      <c r="AL53" s="41"/>
      <c r="AM53" s="140" t="s">
        <v>89</v>
      </c>
      <c r="AN53" s="141"/>
      <c r="AO53" s="142"/>
      <c r="AP53" s="39">
        <f>SUM(AP48/AP49)*100</f>
        <v>51.18689605308655</v>
      </c>
      <c r="AQ53" s="40"/>
      <c r="AR53" s="40"/>
      <c r="AS53" s="41"/>
      <c r="AT53" s="45" t="s">
        <v>89</v>
      </c>
      <c r="AU53" s="46"/>
      <c r="AV53" s="134"/>
      <c r="AW53" s="39">
        <f>SUM(AW48/AW49)*100</f>
        <v>54.25251860876804</v>
      </c>
      <c r="AX53" s="40"/>
      <c r="AY53" s="40"/>
      <c r="AZ53" s="41"/>
      <c r="BA53" s="45" t="s">
        <v>89</v>
      </c>
      <c r="BB53" s="46"/>
      <c r="BC53" s="46"/>
      <c r="BD53" s="88">
        <f>SUM(BD48/BD49)*100</f>
        <v>60.33555775998406</v>
      </c>
      <c r="BE53" s="88"/>
      <c r="BF53" s="88"/>
      <c r="BG53" s="88"/>
      <c r="BH53" s="92" t="s">
        <v>89</v>
      </c>
      <c r="BI53" s="92"/>
      <c r="BJ53" s="92"/>
      <c r="BK53" s="88">
        <f>SUM(BK48/BK49)*100</f>
        <v>60.8742759872557</v>
      </c>
      <c r="BL53" s="88"/>
      <c r="BM53" s="88"/>
      <c r="BN53" s="88"/>
      <c r="BO53" s="92" t="s">
        <v>89</v>
      </c>
      <c r="BP53" s="92"/>
      <c r="BQ53" s="92"/>
      <c r="BR53" s="88">
        <f>SUM(BR48/BR49)*100</f>
        <v>58.94061228026233</v>
      </c>
      <c r="BS53" s="88"/>
      <c r="BT53" s="88"/>
      <c r="BU53" s="88"/>
      <c r="BV53" s="81" t="s">
        <v>89</v>
      </c>
      <c r="BW53" s="81"/>
      <c r="BX53" s="81"/>
    </row>
    <row r="54" spans="1:76" s="17" customFormat="1" ht="11.25" customHeight="1" thickBot="1">
      <c r="A54" s="205"/>
      <c r="B54" s="200"/>
      <c r="C54" s="200"/>
      <c r="D54" s="201"/>
      <c r="E54" s="206" t="s">
        <v>69</v>
      </c>
      <c r="F54" s="207"/>
      <c r="G54" s="219"/>
      <c r="H54" s="220"/>
      <c r="I54" s="220"/>
      <c r="J54" s="221"/>
      <c r="K54" s="143"/>
      <c r="L54" s="144"/>
      <c r="M54" s="145"/>
      <c r="N54" s="219"/>
      <c r="O54" s="220"/>
      <c r="P54" s="220"/>
      <c r="Q54" s="221"/>
      <c r="R54" s="222"/>
      <c r="S54" s="223"/>
      <c r="T54" s="224"/>
      <c r="U54" s="89"/>
      <c r="V54" s="89"/>
      <c r="W54" s="89"/>
      <c r="X54" s="89"/>
      <c r="Y54" s="112"/>
      <c r="Z54" s="112"/>
      <c r="AA54" s="112"/>
      <c r="AB54" s="42"/>
      <c r="AC54" s="43"/>
      <c r="AD54" s="43"/>
      <c r="AE54" s="44"/>
      <c r="AF54" s="143"/>
      <c r="AG54" s="144"/>
      <c r="AH54" s="145"/>
      <c r="AI54" s="42"/>
      <c r="AJ54" s="43"/>
      <c r="AK54" s="43"/>
      <c r="AL54" s="44"/>
      <c r="AM54" s="143"/>
      <c r="AN54" s="144"/>
      <c r="AO54" s="145"/>
      <c r="AP54" s="42"/>
      <c r="AQ54" s="43"/>
      <c r="AR54" s="43"/>
      <c r="AS54" s="44"/>
      <c r="AT54" s="49"/>
      <c r="AU54" s="50"/>
      <c r="AV54" s="136"/>
      <c r="AW54" s="42"/>
      <c r="AX54" s="43"/>
      <c r="AY54" s="43"/>
      <c r="AZ54" s="44"/>
      <c r="BA54" s="49"/>
      <c r="BB54" s="50"/>
      <c r="BC54" s="50"/>
      <c r="BD54" s="89"/>
      <c r="BE54" s="89"/>
      <c r="BF54" s="89"/>
      <c r="BG54" s="89"/>
      <c r="BH54" s="93"/>
      <c r="BI54" s="93"/>
      <c r="BJ54" s="93"/>
      <c r="BK54" s="89"/>
      <c r="BL54" s="89"/>
      <c r="BM54" s="89"/>
      <c r="BN54" s="89"/>
      <c r="BO54" s="93"/>
      <c r="BP54" s="93"/>
      <c r="BQ54" s="93"/>
      <c r="BR54" s="89"/>
      <c r="BS54" s="89"/>
      <c r="BT54" s="89"/>
      <c r="BU54" s="89"/>
      <c r="BV54" s="112"/>
      <c r="BW54" s="112"/>
      <c r="BX54" s="112"/>
    </row>
    <row r="55" spans="1:76" ht="13.5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21"/>
      <c r="AC55" s="21"/>
      <c r="AD55" s="21"/>
      <c r="AE55" s="21"/>
      <c r="AF55" s="21"/>
      <c r="AG55" s="21"/>
      <c r="AH55" s="21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5"/>
      <c r="AW55" s="26"/>
      <c r="AX55" s="27"/>
      <c r="BD55" s="3"/>
      <c r="BE55" s="3"/>
      <c r="BF55" s="3"/>
      <c r="BG55" s="3"/>
      <c r="BH55" s="3"/>
      <c r="BI55" s="3"/>
      <c r="BJ55" s="3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5"/>
    </row>
    <row r="56" spans="1:76" ht="13.5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21"/>
      <c r="AC56" s="21"/>
      <c r="AD56" s="21"/>
      <c r="AE56" s="21"/>
      <c r="AF56" s="21"/>
      <c r="AG56" s="21"/>
      <c r="AH56" s="21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5"/>
      <c r="AW56" s="26"/>
      <c r="AX56" s="27"/>
      <c r="BD56" s="3"/>
      <c r="BE56" s="3"/>
      <c r="BF56" s="3"/>
      <c r="BG56" s="3"/>
      <c r="BH56" s="3"/>
      <c r="BI56" s="3"/>
      <c r="BJ56" s="3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5"/>
    </row>
  </sheetData>
  <sheetProtection/>
  <mergeCells count="1033">
    <mergeCell ref="U4:AA4"/>
    <mergeCell ref="R6:T6"/>
    <mergeCell ref="Y5:AA5"/>
    <mergeCell ref="Y6:AA6"/>
    <mergeCell ref="U5:X5"/>
    <mergeCell ref="U6:X6"/>
    <mergeCell ref="R5:T5"/>
    <mergeCell ref="N4:T4"/>
    <mergeCell ref="N5:Q5"/>
    <mergeCell ref="N6:Q6"/>
    <mergeCell ref="G4:M4"/>
    <mergeCell ref="G5:J5"/>
    <mergeCell ref="G6:J6"/>
    <mergeCell ref="K5:M5"/>
    <mergeCell ref="K6:M6"/>
    <mergeCell ref="G53:J54"/>
    <mergeCell ref="G51:J52"/>
    <mergeCell ref="K51:M52"/>
    <mergeCell ref="G21:J21"/>
    <mergeCell ref="K21:M21"/>
    <mergeCell ref="N51:Q52"/>
    <mergeCell ref="R51:T52"/>
    <mergeCell ref="U51:X52"/>
    <mergeCell ref="Y51:AA52"/>
    <mergeCell ref="K53:M54"/>
    <mergeCell ref="N53:Q54"/>
    <mergeCell ref="R53:T54"/>
    <mergeCell ref="U53:X54"/>
    <mergeCell ref="Y53:AA54"/>
    <mergeCell ref="U50:X50"/>
    <mergeCell ref="Y50:AA50"/>
    <mergeCell ref="U48:X48"/>
    <mergeCell ref="Y48:AA48"/>
    <mergeCell ref="U49:X49"/>
    <mergeCell ref="Y49:AA49"/>
    <mergeCell ref="U46:X46"/>
    <mergeCell ref="Y46:AA46"/>
    <mergeCell ref="G47:J47"/>
    <mergeCell ref="K47:M47"/>
    <mergeCell ref="N47:Q47"/>
    <mergeCell ref="R47:T47"/>
    <mergeCell ref="U47:X47"/>
    <mergeCell ref="Y47:AA47"/>
    <mergeCell ref="U44:X44"/>
    <mergeCell ref="Y44:AA44"/>
    <mergeCell ref="G45:J45"/>
    <mergeCell ref="K45:M45"/>
    <mergeCell ref="N45:Q45"/>
    <mergeCell ref="R45:T45"/>
    <mergeCell ref="U45:X45"/>
    <mergeCell ref="Y45:AA45"/>
    <mergeCell ref="N44:Q44"/>
    <mergeCell ref="R44:T44"/>
    <mergeCell ref="N38:Q38"/>
    <mergeCell ref="R38:T38"/>
    <mergeCell ref="U38:X38"/>
    <mergeCell ref="Y38:AA38"/>
    <mergeCell ref="U35:X35"/>
    <mergeCell ref="Y35:AA35"/>
    <mergeCell ref="Y37:AA37"/>
    <mergeCell ref="N36:Q36"/>
    <mergeCell ref="G35:J35"/>
    <mergeCell ref="K35:M35"/>
    <mergeCell ref="U32:X32"/>
    <mergeCell ref="Y32:AA32"/>
    <mergeCell ref="N35:Q35"/>
    <mergeCell ref="R35:T35"/>
    <mergeCell ref="G32:J32"/>
    <mergeCell ref="U33:X33"/>
    <mergeCell ref="Y33:AA33"/>
    <mergeCell ref="G31:J31"/>
    <mergeCell ref="K31:M31"/>
    <mergeCell ref="U25:X25"/>
    <mergeCell ref="Y25:AA25"/>
    <mergeCell ref="G26:J26"/>
    <mergeCell ref="K26:M26"/>
    <mergeCell ref="N26:Q26"/>
    <mergeCell ref="R26:T26"/>
    <mergeCell ref="U26:X26"/>
    <mergeCell ref="Y26:AA26"/>
    <mergeCell ref="N21:Q21"/>
    <mergeCell ref="G22:J22"/>
    <mergeCell ref="K22:M22"/>
    <mergeCell ref="N22:Q22"/>
    <mergeCell ref="Y21:AA21"/>
    <mergeCell ref="A24:F24"/>
    <mergeCell ref="Y24:AA24"/>
    <mergeCell ref="U22:X22"/>
    <mergeCell ref="Y22:AA22"/>
    <mergeCell ref="R22:T22"/>
    <mergeCell ref="A25:F25"/>
    <mergeCell ref="A26:F26"/>
    <mergeCell ref="B23:F23"/>
    <mergeCell ref="N23:Q23"/>
    <mergeCell ref="N24:Q24"/>
    <mergeCell ref="N25:Q25"/>
    <mergeCell ref="K25:M25"/>
    <mergeCell ref="R25:T25"/>
    <mergeCell ref="R23:T23"/>
    <mergeCell ref="G50:J50"/>
    <mergeCell ref="A46:E46"/>
    <mergeCell ref="A47:E47"/>
    <mergeCell ref="A49:E49"/>
    <mergeCell ref="D48:F48"/>
    <mergeCell ref="A48:C48"/>
    <mergeCell ref="G48:J48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A43:E43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32:F32"/>
    <mergeCell ref="A28:F28"/>
    <mergeCell ref="A29:F29"/>
    <mergeCell ref="A35:F35"/>
    <mergeCell ref="A34:F34"/>
    <mergeCell ref="A33:F33"/>
    <mergeCell ref="U43:X43"/>
    <mergeCell ref="Y43:AA43"/>
    <mergeCell ref="R39:T39"/>
    <mergeCell ref="U39:X39"/>
    <mergeCell ref="Y39:AA39"/>
    <mergeCell ref="R40:T40"/>
    <mergeCell ref="U40:X40"/>
    <mergeCell ref="Y40:AA40"/>
    <mergeCell ref="U41:X41"/>
    <mergeCell ref="Y41:AA41"/>
    <mergeCell ref="U24:X24"/>
    <mergeCell ref="U27:X27"/>
    <mergeCell ref="Y27:AA27"/>
    <mergeCell ref="U28:X28"/>
    <mergeCell ref="Y28:AA28"/>
    <mergeCell ref="U29:X29"/>
    <mergeCell ref="Y29:AA29"/>
    <mergeCell ref="N43:Q43"/>
    <mergeCell ref="U31:X31"/>
    <mergeCell ref="Y31:AA31"/>
    <mergeCell ref="Y19:AA19"/>
    <mergeCell ref="R30:T30"/>
    <mergeCell ref="U30:X30"/>
    <mergeCell ref="Y30:AA30"/>
    <mergeCell ref="U23:X23"/>
    <mergeCell ref="Y23:AA23"/>
    <mergeCell ref="R24:T24"/>
    <mergeCell ref="N50:Q50"/>
    <mergeCell ref="R50:T50"/>
    <mergeCell ref="N46:Q46"/>
    <mergeCell ref="R46:T46"/>
    <mergeCell ref="N48:Q48"/>
    <mergeCell ref="R48:T48"/>
    <mergeCell ref="N49:Q49"/>
    <mergeCell ref="R49:T49"/>
    <mergeCell ref="R43:T43"/>
    <mergeCell ref="N32:Q32"/>
    <mergeCell ref="R32:T32"/>
    <mergeCell ref="N33:Q33"/>
    <mergeCell ref="R33:T33"/>
    <mergeCell ref="N27:Q27"/>
    <mergeCell ref="N30:Q30"/>
    <mergeCell ref="N31:Q31"/>
    <mergeCell ref="R31:T31"/>
    <mergeCell ref="R27:T27"/>
    <mergeCell ref="G43:J43"/>
    <mergeCell ref="K43:M43"/>
    <mergeCell ref="K48:M48"/>
    <mergeCell ref="G39:J39"/>
    <mergeCell ref="K39:M39"/>
    <mergeCell ref="G36:J36"/>
    <mergeCell ref="K36:M36"/>
    <mergeCell ref="K50:M50"/>
    <mergeCell ref="G44:J44"/>
    <mergeCell ref="K44:M44"/>
    <mergeCell ref="G46:J46"/>
    <mergeCell ref="K46:M46"/>
    <mergeCell ref="G49:J49"/>
    <mergeCell ref="K49:M49"/>
    <mergeCell ref="G37:J37"/>
    <mergeCell ref="K37:M37"/>
    <mergeCell ref="G38:J38"/>
    <mergeCell ref="K38:M38"/>
    <mergeCell ref="G29:J29"/>
    <mergeCell ref="K29:M29"/>
    <mergeCell ref="G34:J34"/>
    <mergeCell ref="K34:M34"/>
    <mergeCell ref="G33:J33"/>
    <mergeCell ref="K33:M33"/>
    <mergeCell ref="G30:J30"/>
    <mergeCell ref="K30:M30"/>
    <mergeCell ref="K32:M32"/>
    <mergeCell ref="G28:J28"/>
    <mergeCell ref="K28:M28"/>
    <mergeCell ref="G24:J24"/>
    <mergeCell ref="K24:M24"/>
    <mergeCell ref="G27:J27"/>
    <mergeCell ref="K27:M27"/>
    <mergeCell ref="G25:J25"/>
    <mergeCell ref="G23:J23"/>
    <mergeCell ref="K23:M23"/>
    <mergeCell ref="A21:F21"/>
    <mergeCell ref="B19:F19"/>
    <mergeCell ref="B20:F20"/>
    <mergeCell ref="B22:F22"/>
    <mergeCell ref="A4:C4"/>
    <mergeCell ref="D6:F6"/>
    <mergeCell ref="D4:F4"/>
    <mergeCell ref="E53:F53"/>
    <mergeCell ref="A5:F5"/>
    <mergeCell ref="B14:F14"/>
    <mergeCell ref="B9:F9"/>
    <mergeCell ref="A27:F27"/>
    <mergeCell ref="A30:F30"/>
    <mergeCell ref="A31:F31"/>
    <mergeCell ref="R9:T9"/>
    <mergeCell ref="U9:X9"/>
    <mergeCell ref="Y11:AA11"/>
    <mergeCell ref="R12:T12"/>
    <mergeCell ref="U12:X12"/>
    <mergeCell ref="Y12:AA12"/>
    <mergeCell ref="A6:C6"/>
    <mergeCell ref="G20:J20"/>
    <mergeCell ref="K20:M20"/>
    <mergeCell ref="N20:Q20"/>
    <mergeCell ref="G19:J19"/>
    <mergeCell ref="K19:M19"/>
    <mergeCell ref="A8:F8"/>
    <mergeCell ref="G8:J8"/>
    <mergeCell ref="K8:M8"/>
    <mergeCell ref="G14:J14"/>
    <mergeCell ref="U11:X11"/>
    <mergeCell ref="N13:Q13"/>
    <mergeCell ref="R13:T13"/>
    <mergeCell ref="K14:M14"/>
    <mergeCell ref="N14:Q14"/>
    <mergeCell ref="R14:T14"/>
    <mergeCell ref="U14:X14"/>
    <mergeCell ref="R11:T11"/>
    <mergeCell ref="R19:T19"/>
    <mergeCell ref="U19:X19"/>
    <mergeCell ref="R20:T20"/>
    <mergeCell ref="N19:Q19"/>
    <mergeCell ref="G9:J9"/>
    <mergeCell ref="K9:M9"/>
    <mergeCell ref="G18:J18"/>
    <mergeCell ref="U20:X20"/>
    <mergeCell ref="N18:Q18"/>
    <mergeCell ref="N10:Q10"/>
    <mergeCell ref="N12:Q12"/>
    <mergeCell ref="C11:F11"/>
    <mergeCell ref="G11:J11"/>
    <mergeCell ref="N11:Q11"/>
    <mergeCell ref="B18:F18"/>
    <mergeCell ref="Y20:AA20"/>
    <mergeCell ref="K18:M18"/>
    <mergeCell ref="R18:T18"/>
    <mergeCell ref="U18:X18"/>
    <mergeCell ref="Y18:AA18"/>
    <mergeCell ref="Y7:AA7"/>
    <mergeCell ref="R10:T10"/>
    <mergeCell ref="U10:X10"/>
    <mergeCell ref="Y10:AA10"/>
    <mergeCell ref="Y8:AA8"/>
    <mergeCell ref="Y9:AA9"/>
    <mergeCell ref="R7:T7"/>
    <mergeCell ref="U7:X7"/>
    <mergeCell ref="R8:T8"/>
    <mergeCell ref="U8:X8"/>
    <mergeCell ref="N8:Q8"/>
    <mergeCell ref="N9:Q9"/>
    <mergeCell ref="N7:Q7"/>
    <mergeCell ref="A7:F7"/>
    <mergeCell ref="G7:J7"/>
    <mergeCell ref="K7:M7"/>
    <mergeCell ref="C13:F13"/>
    <mergeCell ref="G13:J13"/>
    <mergeCell ref="K13:M13"/>
    <mergeCell ref="C10:F10"/>
    <mergeCell ref="G10:J10"/>
    <mergeCell ref="K10:M10"/>
    <mergeCell ref="K11:M11"/>
    <mergeCell ref="C12:F12"/>
    <mergeCell ref="G12:J12"/>
    <mergeCell ref="K12:M12"/>
    <mergeCell ref="C15:F15"/>
    <mergeCell ref="G15:J15"/>
    <mergeCell ref="K15:M15"/>
    <mergeCell ref="N15:Q15"/>
    <mergeCell ref="R15:T15"/>
    <mergeCell ref="U15:X15"/>
    <mergeCell ref="K16:M16"/>
    <mergeCell ref="N16:Q16"/>
    <mergeCell ref="R16:T16"/>
    <mergeCell ref="U16:X16"/>
    <mergeCell ref="U13:X13"/>
    <mergeCell ref="Y13:AA13"/>
    <mergeCell ref="Y15:AA15"/>
    <mergeCell ref="Y14:AA14"/>
    <mergeCell ref="Y16:AA16"/>
    <mergeCell ref="C17:F17"/>
    <mergeCell ref="G17:J17"/>
    <mergeCell ref="K17:M17"/>
    <mergeCell ref="N17:Q17"/>
    <mergeCell ref="R17:T17"/>
    <mergeCell ref="U17:X17"/>
    <mergeCell ref="Y17:AA17"/>
    <mergeCell ref="C16:F16"/>
    <mergeCell ref="G16:J16"/>
    <mergeCell ref="N34:Q34"/>
    <mergeCell ref="R34:T34"/>
    <mergeCell ref="U34:X34"/>
    <mergeCell ref="Y34:AA34"/>
    <mergeCell ref="R21:T21"/>
    <mergeCell ref="U21:X21"/>
    <mergeCell ref="N28:Q28"/>
    <mergeCell ref="N29:Q29"/>
    <mergeCell ref="R29:T29"/>
    <mergeCell ref="R28:T28"/>
    <mergeCell ref="R36:T36"/>
    <mergeCell ref="U36:X36"/>
    <mergeCell ref="Y36:AA36"/>
    <mergeCell ref="E41:F41"/>
    <mergeCell ref="N37:Q37"/>
    <mergeCell ref="R37:T37"/>
    <mergeCell ref="U37:X37"/>
    <mergeCell ref="G40:J40"/>
    <mergeCell ref="K40:M40"/>
    <mergeCell ref="G41:J41"/>
    <mergeCell ref="K41:M41"/>
    <mergeCell ref="N39:Q39"/>
    <mergeCell ref="N40:Q40"/>
    <mergeCell ref="U42:X42"/>
    <mergeCell ref="N41:Q41"/>
    <mergeCell ref="R41:T41"/>
    <mergeCell ref="Y42:AA42"/>
    <mergeCell ref="A42:D42"/>
    <mergeCell ref="E42:F42"/>
    <mergeCell ref="G42:J42"/>
    <mergeCell ref="K42:M42"/>
    <mergeCell ref="N42:Q42"/>
    <mergeCell ref="R42:T42"/>
    <mergeCell ref="AF5:AH5"/>
    <mergeCell ref="AF6:AH6"/>
    <mergeCell ref="AB53:AE54"/>
    <mergeCell ref="AB51:AE52"/>
    <mergeCell ref="AF51:AH52"/>
    <mergeCell ref="AF53:AH54"/>
    <mergeCell ref="AB32:AE32"/>
    <mergeCell ref="AF44:AH44"/>
    <mergeCell ref="AB41:AE41"/>
    <mergeCell ref="AF41:AH41"/>
    <mergeCell ref="AB42:AE42"/>
    <mergeCell ref="AF42:AH42"/>
    <mergeCell ref="AB37:AE37"/>
    <mergeCell ref="AF37:AH37"/>
    <mergeCell ref="AB40:AE40"/>
    <mergeCell ref="AB26:AE26"/>
    <mergeCell ref="AF26:AH26"/>
    <mergeCell ref="AB29:AE29"/>
    <mergeCell ref="AF29:AH29"/>
    <mergeCell ref="AB30:AE30"/>
    <mergeCell ref="AF30:AH30"/>
    <mergeCell ref="AB28:AE28"/>
    <mergeCell ref="AF28:AH28"/>
    <mergeCell ref="AB22:AE22"/>
    <mergeCell ref="AF22:AH22"/>
    <mergeCell ref="AB21:AE21"/>
    <mergeCell ref="AB24:AE24"/>
    <mergeCell ref="AF24:AH24"/>
    <mergeCell ref="AB50:AE50"/>
    <mergeCell ref="AB48:AE48"/>
    <mergeCell ref="AF48:AH48"/>
    <mergeCell ref="AF50:AH50"/>
    <mergeCell ref="AB49:AE49"/>
    <mergeCell ref="AF49:AH49"/>
    <mergeCell ref="AB47:AE47"/>
    <mergeCell ref="AF47:AH47"/>
    <mergeCell ref="AB43:AE43"/>
    <mergeCell ref="AF43:AH43"/>
    <mergeCell ref="AB46:AE46"/>
    <mergeCell ref="AF46:AH46"/>
    <mergeCell ref="AB45:AE45"/>
    <mergeCell ref="AF45:AH45"/>
    <mergeCell ref="AB44:AE44"/>
    <mergeCell ref="AF40:AH40"/>
    <mergeCell ref="AB39:AE39"/>
    <mergeCell ref="AF39:AH39"/>
    <mergeCell ref="AB38:AE38"/>
    <mergeCell ref="AF38:AH38"/>
    <mergeCell ref="AB35:AE35"/>
    <mergeCell ref="AF35:AH35"/>
    <mergeCell ref="AB36:AE36"/>
    <mergeCell ref="AF36:AH36"/>
    <mergeCell ref="AB33:AE33"/>
    <mergeCell ref="AF33:AH33"/>
    <mergeCell ref="AB34:AE34"/>
    <mergeCell ref="AF34:AH34"/>
    <mergeCell ref="AB27:AE27"/>
    <mergeCell ref="AF27:AH27"/>
    <mergeCell ref="AB31:AE31"/>
    <mergeCell ref="AF31:AH31"/>
    <mergeCell ref="AF32:AH32"/>
    <mergeCell ref="AF25:AH25"/>
    <mergeCell ref="AB23:AE23"/>
    <mergeCell ref="AF23:AH23"/>
    <mergeCell ref="AB25:AE25"/>
    <mergeCell ref="AB7:AE7"/>
    <mergeCell ref="AF7:AH7"/>
    <mergeCell ref="AF21:AH21"/>
    <mergeCell ref="AB18:AE18"/>
    <mergeCell ref="AF18:AH18"/>
    <mergeCell ref="AB19:AE19"/>
    <mergeCell ref="AF19:AH19"/>
    <mergeCell ref="AB8:AE8"/>
    <mergeCell ref="AF14:AH14"/>
    <mergeCell ref="AF9:AH9"/>
    <mergeCell ref="AF8:AH8"/>
    <mergeCell ref="AB20:AE20"/>
    <mergeCell ref="AF20:AH20"/>
    <mergeCell ref="AB14:AE14"/>
    <mergeCell ref="AB9:AE9"/>
    <mergeCell ref="AB10:AE10"/>
    <mergeCell ref="AF10:AH10"/>
    <mergeCell ref="AB12:AE12"/>
    <mergeCell ref="AF12:AH12"/>
    <mergeCell ref="AB11:AE11"/>
    <mergeCell ref="A1:AH1"/>
    <mergeCell ref="AB16:AE16"/>
    <mergeCell ref="AF16:AH16"/>
    <mergeCell ref="AB4:AH4"/>
    <mergeCell ref="AB5:AE5"/>
    <mergeCell ref="AB6:AE6"/>
    <mergeCell ref="AB17:AE17"/>
    <mergeCell ref="AF17:AH17"/>
    <mergeCell ref="AF11:AH11"/>
    <mergeCell ref="AB15:AE15"/>
    <mergeCell ref="AF15:AH15"/>
    <mergeCell ref="AB13:AE13"/>
    <mergeCell ref="AF13:AH13"/>
    <mergeCell ref="AI4:AO4"/>
    <mergeCell ref="AI5:AL5"/>
    <mergeCell ref="AM5:AO5"/>
    <mergeCell ref="AI6:AL6"/>
    <mergeCell ref="AM6:AO6"/>
    <mergeCell ref="AI7:AL7"/>
    <mergeCell ref="AM7:AO7"/>
    <mergeCell ref="AI8:AL8"/>
    <mergeCell ref="AM8:AO8"/>
    <mergeCell ref="AI9:AL9"/>
    <mergeCell ref="AM9:AO9"/>
    <mergeCell ref="AI10:AL10"/>
    <mergeCell ref="AM10:AO10"/>
    <mergeCell ref="AI11:AL11"/>
    <mergeCell ref="AM11:AO11"/>
    <mergeCell ref="AI12:AL12"/>
    <mergeCell ref="AM12:AO12"/>
    <mergeCell ref="AI13:AL13"/>
    <mergeCell ref="AM13:AO13"/>
    <mergeCell ref="AI14:AL14"/>
    <mergeCell ref="AM14:AO14"/>
    <mergeCell ref="AI15:AL15"/>
    <mergeCell ref="AM15:AO15"/>
    <mergeCell ref="AI16:AL16"/>
    <mergeCell ref="AM16:AO16"/>
    <mergeCell ref="AI17:AL17"/>
    <mergeCell ref="AM17:AO17"/>
    <mergeCell ref="AI18:AL18"/>
    <mergeCell ref="AM18:AO18"/>
    <mergeCell ref="AI19:AL19"/>
    <mergeCell ref="AM19:AO19"/>
    <mergeCell ref="AI20:AL20"/>
    <mergeCell ref="AM20:AO20"/>
    <mergeCell ref="AI21:AL21"/>
    <mergeCell ref="AM21:AO21"/>
    <mergeCell ref="AI22:AL22"/>
    <mergeCell ref="AM22:AO22"/>
    <mergeCell ref="AI23:AL23"/>
    <mergeCell ref="AM23:AO23"/>
    <mergeCell ref="AI24:AL24"/>
    <mergeCell ref="AM24:AO24"/>
    <mergeCell ref="AI25:AL25"/>
    <mergeCell ref="AM25:AO25"/>
    <mergeCell ref="AI26:AL26"/>
    <mergeCell ref="AM26:AO26"/>
    <mergeCell ref="AI27:AL27"/>
    <mergeCell ref="AM27:AO27"/>
    <mergeCell ref="AI28:AL28"/>
    <mergeCell ref="AM28:AO28"/>
    <mergeCell ref="AI29:AL29"/>
    <mergeCell ref="AM29:AO29"/>
    <mergeCell ref="AI30:AL30"/>
    <mergeCell ref="AM30:AO30"/>
    <mergeCell ref="AI31:AL31"/>
    <mergeCell ref="AM31:AO31"/>
    <mergeCell ref="AI32:AL32"/>
    <mergeCell ref="AM32:AO32"/>
    <mergeCell ref="AI33:AL33"/>
    <mergeCell ref="AM33:AO33"/>
    <mergeCell ref="AI34:AL34"/>
    <mergeCell ref="AM34:AO34"/>
    <mergeCell ref="AI35:AL35"/>
    <mergeCell ref="AM35:AO35"/>
    <mergeCell ref="AI36:AL36"/>
    <mergeCell ref="AM36:AO36"/>
    <mergeCell ref="AI37:AL37"/>
    <mergeCell ref="AM37:AO37"/>
    <mergeCell ref="AI38:AL38"/>
    <mergeCell ref="AM38:AO38"/>
    <mergeCell ref="AI39:AL39"/>
    <mergeCell ref="AM39:AO39"/>
    <mergeCell ref="AI40:AL40"/>
    <mergeCell ref="AM40:AO40"/>
    <mergeCell ref="AI41:AL41"/>
    <mergeCell ref="AM41:AO41"/>
    <mergeCell ref="AI42:AL42"/>
    <mergeCell ref="AM42:AO42"/>
    <mergeCell ref="AI43:AL43"/>
    <mergeCell ref="AM43:AO43"/>
    <mergeCell ref="AI44:AL44"/>
    <mergeCell ref="AM44:AO44"/>
    <mergeCell ref="AI45:AL45"/>
    <mergeCell ref="AM45:AO45"/>
    <mergeCell ref="AI46:AL46"/>
    <mergeCell ref="AM46:AO46"/>
    <mergeCell ref="AI47:AL47"/>
    <mergeCell ref="AM47:AO47"/>
    <mergeCell ref="AI48:AL48"/>
    <mergeCell ref="AM48:AO48"/>
    <mergeCell ref="AI49:AL49"/>
    <mergeCell ref="AM49:AO49"/>
    <mergeCell ref="AI50:AL50"/>
    <mergeCell ref="AM50:AO50"/>
    <mergeCell ref="AI51:AL52"/>
    <mergeCell ref="AM51:AO52"/>
    <mergeCell ref="AI53:AL54"/>
    <mergeCell ref="AM53:AO54"/>
    <mergeCell ref="AT42:AV42"/>
    <mergeCell ref="AP4:AV4"/>
    <mergeCell ref="AT5:AV5"/>
    <mergeCell ref="AT6:AV6"/>
    <mergeCell ref="AP5:AS5"/>
    <mergeCell ref="AP6:AS6"/>
    <mergeCell ref="AP31:AS31"/>
    <mergeCell ref="AT31:AV31"/>
    <mergeCell ref="AP32:AS32"/>
    <mergeCell ref="AP51:AS52"/>
    <mergeCell ref="AT51:AV52"/>
    <mergeCell ref="AP53:AS54"/>
    <mergeCell ref="AT53:AV54"/>
    <mergeCell ref="AP50:AS50"/>
    <mergeCell ref="AT50:AV50"/>
    <mergeCell ref="AP48:AS48"/>
    <mergeCell ref="AT48:AV48"/>
    <mergeCell ref="AP49:AS49"/>
    <mergeCell ref="AT49:AV49"/>
    <mergeCell ref="AP46:AS46"/>
    <mergeCell ref="AT46:AV46"/>
    <mergeCell ref="AP47:AS47"/>
    <mergeCell ref="AT47:AV47"/>
    <mergeCell ref="AP45:AS45"/>
    <mergeCell ref="AT45:AV45"/>
    <mergeCell ref="AP33:AS33"/>
    <mergeCell ref="AT33:AV33"/>
    <mergeCell ref="AP37:AS37"/>
    <mergeCell ref="AP38:AS38"/>
    <mergeCell ref="AT38:AV38"/>
    <mergeCell ref="AP44:AS44"/>
    <mergeCell ref="AT44:AV44"/>
    <mergeCell ref="AT40:AV40"/>
    <mergeCell ref="AT32:AV32"/>
    <mergeCell ref="AP25:AS25"/>
    <mergeCell ref="AT25:AV25"/>
    <mergeCell ref="AP26:AS26"/>
    <mergeCell ref="AT26:AV26"/>
    <mergeCell ref="AP28:AS28"/>
    <mergeCell ref="AT28:AV28"/>
    <mergeCell ref="AP27:AS27"/>
    <mergeCell ref="AT27:AV27"/>
    <mergeCell ref="AP30:AS30"/>
    <mergeCell ref="AT21:AV21"/>
    <mergeCell ref="AP22:AS22"/>
    <mergeCell ref="AT22:AV22"/>
    <mergeCell ref="AP21:AS21"/>
    <mergeCell ref="AP41:AS41"/>
    <mergeCell ref="AT41:AV41"/>
    <mergeCell ref="AP36:AS36"/>
    <mergeCell ref="AT36:AV36"/>
    <mergeCell ref="AP34:AS34"/>
    <mergeCell ref="AT30:AV30"/>
    <mergeCell ref="AP43:AS43"/>
    <mergeCell ref="AT43:AV43"/>
    <mergeCell ref="AP39:AS39"/>
    <mergeCell ref="AT39:AV39"/>
    <mergeCell ref="AP40:AS40"/>
    <mergeCell ref="AT34:AV34"/>
    <mergeCell ref="AT37:AV37"/>
    <mergeCell ref="AP35:AS35"/>
    <mergeCell ref="AT35:AV35"/>
    <mergeCell ref="AP42:AS42"/>
    <mergeCell ref="AP29:AS29"/>
    <mergeCell ref="AT29:AV29"/>
    <mergeCell ref="AP23:AS23"/>
    <mergeCell ref="AT23:AV23"/>
    <mergeCell ref="AP24:AS24"/>
    <mergeCell ref="AT24:AV24"/>
    <mergeCell ref="AT18:AV18"/>
    <mergeCell ref="AP19:AS19"/>
    <mergeCell ref="AT19:AV19"/>
    <mergeCell ref="AP18:AS18"/>
    <mergeCell ref="AP14:AS14"/>
    <mergeCell ref="AT14:AV14"/>
    <mergeCell ref="AT15:AV15"/>
    <mergeCell ref="AP17:AS17"/>
    <mergeCell ref="AT17:AV17"/>
    <mergeCell ref="AP16:AS16"/>
    <mergeCell ref="AP7:AS7"/>
    <mergeCell ref="AT10:AV10"/>
    <mergeCell ref="AT11:AV11"/>
    <mergeCell ref="AP9:AS9"/>
    <mergeCell ref="AP8:AS8"/>
    <mergeCell ref="AT7:AV7"/>
    <mergeCell ref="AT9:AV9"/>
    <mergeCell ref="AT20:AV20"/>
    <mergeCell ref="AP20:AS20"/>
    <mergeCell ref="AT8:AV8"/>
    <mergeCell ref="AP10:AS10"/>
    <mergeCell ref="AT12:AV12"/>
    <mergeCell ref="AT13:AV13"/>
    <mergeCell ref="AP11:AS11"/>
    <mergeCell ref="AP13:AS13"/>
    <mergeCell ref="AP12:AS12"/>
    <mergeCell ref="AP15:AS15"/>
    <mergeCell ref="AT16:AV16"/>
    <mergeCell ref="BR50:BU50"/>
    <mergeCell ref="BV50:BX50"/>
    <mergeCell ref="BR51:BU52"/>
    <mergeCell ref="BV51:BX52"/>
    <mergeCell ref="BR53:BU54"/>
    <mergeCell ref="BV53:BX54"/>
    <mergeCell ref="BR47:BU47"/>
    <mergeCell ref="BV47:BX47"/>
    <mergeCell ref="BR48:BU48"/>
    <mergeCell ref="BV48:BX48"/>
    <mergeCell ref="BR49:BU49"/>
    <mergeCell ref="BV49:BX49"/>
    <mergeCell ref="BR44:BU44"/>
    <mergeCell ref="BV44:BX44"/>
    <mergeCell ref="BR45:BU45"/>
    <mergeCell ref="BV45:BX45"/>
    <mergeCell ref="BR46:BU46"/>
    <mergeCell ref="BV46:BX46"/>
    <mergeCell ref="BR41:BU41"/>
    <mergeCell ref="BV41:BX41"/>
    <mergeCell ref="BR42:BU42"/>
    <mergeCell ref="BV42:BX42"/>
    <mergeCell ref="BR43:BU43"/>
    <mergeCell ref="BV43:BX43"/>
    <mergeCell ref="BR38:BU38"/>
    <mergeCell ref="BV38:BX38"/>
    <mergeCell ref="BR39:BU39"/>
    <mergeCell ref="BV39:BX39"/>
    <mergeCell ref="BR40:BU40"/>
    <mergeCell ref="BV40:BX40"/>
    <mergeCell ref="BR35:BU35"/>
    <mergeCell ref="BV35:BX35"/>
    <mergeCell ref="BR36:BU36"/>
    <mergeCell ref="BV36:BX36"/>
    <mergeCell ref="BR37:BU37"/>
    <mergeCell ref="BV37:BX37"/>
    <mergeCell ref="BR32:BU32"/>
    <mergeCell ref="BV32:BX32"/>
    <mergeCell ref="BR33:BU33"/>
    <mergeCell ref="BV33:BX33"/>
    <mergeCell ref="BR34:BU34"/>
    <mergeCell ref="BV34:BX34"/>
    <mergeCell ref="BR29:BU29"/>
    <mergeCell ref="BV29:BX29"/>
    <mergeCell ref="BR30:BU30"/>
    <mergeCell ref="BV30:BX30"/>
    <mergeCell ref="BR31:BU31"/>
    <mergeCell ref="BV31:BX31"/>
    <mergeCell ref="BR26:BU26"/>
    <mergeCell ref="BV26:BX26"/>
    <mergeCell ref="BR27:BU27"/>
    <mergeCell ref="BV27:BX27"/>
    <mergeCell ref="BR28:BU28"/>
    <mergeCell ref="BV28:BX28"/>
    <mergeCell ref="BR23:BU23"/>
    <mergeCell ref="BV23:BX23"/>
    <mergeCell ref="BR24:BU24"/>
    <mergeCell ref="BV24:BX24"/>
    <mergeCell ref="BR25:BU25"/>
    <mergeCell ref="BV25:BX25"/>
    <mergeCell ref="BR20:BU20"/>
    <mergeCell ref="BV20:BX20"/>
    <mergeCell ref="BR21:BU21"/>
    <mergeCell ref="BV21:BX21"/>
    <mergeCell ref="BR22:BU22"/>
    <mergeCell ref="BV22:BX22"/>
    <mergeCell ref="BR17:BU17"/>
    <mergeCell ref="BV17:BX17"/>
    <mergeCell ref="BR18:BU18"/>
    <mergeCell ref="BV18:BX18"/>
    <mergeCell ref="BR19:BU19"/>
    <mergeCell ref="BV19:BX19"/>
    <mergeCell ref="BR14:BU14"/>
    <mergeCell ref="BV14:BX14"/>
    <mergeCell ref="BR15:BU15"/>
    <mergeCell ref="BV15:BX15"/>
    <mergeCell ref="BR16:BU16"/>
    <mergeCell ref="BV16:BX16"/>
    <mergeCell ref="BR11:BU11"/>
    <mergeCell ref="BV11:BX11"/>
    <mergeCell ref="BR12:BU12"/>
    <mergeCell ref="BV12:BX12"/>
    <mergeCell ref="BR13:BU13"/>
    <mergeCell ref="BV13:BX13"/>
    <mergeCell ref="BR8:BU8"/>
    <mergeCell ref="BV8:BX8"/>
    <mergeCell ref="BR9:BU9"/>
    <mergeCell ref="BV9:BX9"/>
    <mergeCell ref="BR10:BU10"/>
    <mergeCell ref="BV10:BX10"/>
    <mergeCell ref="BR4:BX4"/>
    <mergeCell ref="BR5:BU5"/>
    <mergeCell ref="BV5:BX5"/>
    <mergeCell ref="BR6:BU6"/>
    <mergeCell ref="BV6:BX6"/>
    <mergeCell ref="BR7:BU7"/>
    <mergeCell ref="BV7:BX7"/>
    <mergeCell ref="BK50:BN50"/>
    <mergeCell ref="BO50:BQ50"/>
    <mergeCell ref="BK51:BN52"/>
    <mergeCell ref="BK53:BN54"/>
    <mergeCell ref="BO51:BQ52"/>
    <mergeCell ref="BO53:BQ54"/>
    <mergeCell ref="BK47:BN47"/>
    <mergeCell ref="BO47:BQ47"/>
    <mergeCell ref="BK48:BN48"/>
    <mergeCell ref="BO48:BQ48"/>
    <mergeCell ref="BK49:BN49"/>
    <mergeCell ref="BO49:BQ49"/>
    <mergeCell ref="BK44:BN44"/>
    <mergeCell ref="BO44:BQ44"/>
    <mergeCell ref="BK45:BN45"/>
    <mergeCell ref="BO45:BQ45"/>
    <mergeCell ref="BK46:BN46"/>
    <mergeCell ref="BO46:BQ46"/>
    <mergeCell ref="BK41:BN41"/>
    <mergeCell ref="BO41:BQ41"/>
    <mergeCell ref="BK42:BN42"/>
    <mergeCell ref="BO42:BQ42"/>
    <mergeCell ref="BK43:BN43"/>
    <mergeCell ref="BO43:BQ43"/>
    <mergeCell ref="BK38:BN38"/>
    <mergeCell ref="BO38:BQ38"/>
    <mergeCell ref="BK39:BN39"/>
    <mergeCell ref="BO39:BQ39"/>
    <mergeCell ref="BK40:BN40"/>
    <mergeCell ref="BO40:BQ40"/>
    <mergeCell ref="BK35:BN35"/>
    <mergeCell ref="BO35:BQ35"/>
    <mergeCell ref="BK36:BN36"/>
    <mergeCell ref="BO36:BQ36"/>
    <mergeCell ref="BK37:BN37"/>
    <mergeCell ref="BO37:BQ37"/>
    <mergeCell ref="BK32:BN32"/>
    <mergeCell ref="BO32:BQ32"/>
    <mergeCell ref="BK33:BN33"/>
    <mergeCell ref="BO33:BQ33"/>
    <mergeCell ref="BK34:BN34"/>
    <mergeCell ref="BO34:BQ34"/>
    <mergeCell ref="BK29:BN29"/>
    <mergeCell ref="BO29:BQ29"/>
    <mergeCell ref="BK30:BN30"/>
    <mergeCell ref="BO30:BQ30"/>
    <mergeCell ref="BK31:BN31"/>
    <mergeCell ref="BO31:BQ31"/>
    <mergeCell ref="BK26:BN26"/>
    <mergeCell ref="BO26:BQ26"/>
    <mergeCell ref="BK27:BN27"/>
    <mergeCell ref="BO27:BQ27"/>
    <mergeCell ref="BK28:BN28"/>
    <mergeCell ref="BO28:BQ28"/>
    <mergeCell ref="BK23:BN23"/>
    <mergeCell ref="BO23:BQ23"/>
    <mergeCell ref="BK24:BN24"/>
    <mergeCell ref="BO24:BQ24"/>
    <mergeCell ref="BK25:BN25"/>
    <mergeCell ref="BO25:BQ25"/>
    <mergeCell ref="BK20:BN20"/>
    <mergeCell ref="BO20:BQ20"/>
    <mergeCell ref="BK21:BN21"/>
    <mergeCell ref="BO21:BQ21"/>
    <mergeCell ref="BK22:BN22"/>
    <mergeCell ref="BO22:BQ22"/>
    <mergeCell ref="BK17:BN17"/>
    <mergeCell ref="BO17:BQ17"/>
    <mergeCell ref="BK18:BN18"/>
    <mergeCell ref="BO18:BQ18"/>
    <mergeCell ref="BK19:BN19"/>
    <mergeCell ref="BO19:BQ19"/>
    <mergeCell ref="BK14:BN14"/>
    <mergeCell ref="BO14:BQ14"/>
    <mergeCell ref="BK15:BN15"/>
    <mergeCell ref="BO15:BQ15"/>
    <mergeCell ref="BK16:BN16"/>
    <mergeCell ref="BO16:BQ16"/>
    <mergeCell ref="BK11:BN11"/>
    <mergeCell ref="BO11:BQ11"/>
    <mergeCell ref="BK12:BN12"/>
    <mergeCell ref="BO12:BQ12"/>
    <mergeCell ref="BK13:BN13"/>
    <mergeCell ref="BO13:BQ13"/>
    <mergeCell ref="BK8:BN8"/>
    <mergeCell ref="BO8:BQ8"/>
    <mergeCell ref="BK9:BN9"/>
    <mergeCell ref="BO9:BQ9"/>
    <mergeCell ref="BK10:BN10"/>
    <mergeCell ref="BO10:BQ10"/>
    <mergeCell ref="BK4:BQ4"/>
    <mergeCell ref="BK5:BN5"/>
    <mergeCell ref="BO5:BQ5"/>
    <mergeCell ref="BK6:BN6"/>
    <mergeCell ref="BO6:BQ6"/>
    <mergeCell ref="BK7:BN7"/>
    <mergeCell ref="BO7:BQ7"/>
    <mergeCell ref="BD8:BG8"/>
    <mergeCell ref="BH8:BJ8"/>
    <mergeCell ref="BD40:BG40"/>
    <mergeCell ref="BH40:BJ40"/>
    <mergeCell ref="BD41:BG41"/>
    <mergeCell ref="BH41:BJ41"/>
    <mergeCell ref="BD17:BG17"/>
    <mergeCell ref="BH17:BJ17"/>
    <mergeCell ref="BD14:BG14"/>
    <mergeCell ref="BD7:BG7"/>
    <mergeCell ref="BH7:BJ7"/>
    <mergeCell ref="BD13:BG13"/>
    <mergeCell ref="BH13:BJ13"/>
    <mergeCell ref="BD10:BG10"/>
    <mergeCell ref="BH10:BJ10"/>
    <mergeCell ref="BH11:BJ11"/>
    <mergeCell ref="BD12:BG12"/>
    <mergeCell ref="BH12:BJ12"/>
    <mergeCell ref="BD15:BG15"/>
    <mergeCell ref="BH15:BJ15"/>
    <mergeCell ref="BD16:BG16"/>
    <mergeCell ref="BH16:BJ16"/>
    <mergeCell ref="BH14:BJ14"/>
    <mergeCell ref="BD9:BG9"/>
    <mergeCell ref="BH9:BJ9"/>
    <mergeCell ref="BD11:BG11"/>
    <mergeCell ref="BD20:BG20"/>
    <mergeCell ref="BH20:BJ20"/>
    <mergeCell ref="BD19:BG19"/>
    <mergeCell ref="BH19:BJ19"/>
    <mergeCell ref="BD18:BG18"/>
    <mergeCell ref="BH18:BJ18"/>
    <mergeCell ref="BD30:BG30"/>
    <mergeCell ref="BH30:BJ30"/>
    <mergeCell ref="BD34:BG34"/>
    <mergeCell ref="BH34:BJ34"/>
    <mergeCell ref="BD33:BG33"/>
    <mergeCell ref="BH33:BJ33"/>
    <mergeCell ref="BD32:BG32"/>
    <mergeCell ref="BH32:BJ32"/>
    <mergeCell ref="BD29:BG29"/>
    <mergeCell ref="BH29:BJ29"/>
    <mergeCell ref="BD39:BG39"/>
    <mergeCell ref="BH39:BJ39"/>
    <mergeCell ref="BD36:BG36"/>
    <mergeCell ref="BH36:BJ36"/>
    <mergeCell ref="BD37:BG37"/>
    <mergeCell ref="BH37:BJ37"/>
    <mergeCell ref="BD38:BG38"/>
    <mergeCell ref="BH38:BJ38"/>
    <mergeCell ref="BD43:BG43"/>
    <mergeCell ref="BH43:BJ43"/>
    <mergeCell ref="BH48:BJ48"/>
    <mergeCell ref="BH50:BJ50"/>
    <mergeCell ref="BD44:BG44"/>
    <mergeCell ref="BH44:BJ44"/>
    <mergeCell ref="BD46:BG46"/>
    <mergeCell ref="BH46:BJ46"/>
    <mergeCell ref="BD49:BG49"/>
    <mergeCell ref="BH49:BJ49"/>
    <mergeCell ref="BH25:BJ25"/>
    <mergeCell ref="BD21:BG21"/>
    <mergeCell ref="BH21:BJ21"/>
    <mergeCell ref="BD22:BG22"/>
    <mergeCell ref="BH22:BJ22"/>
    <mergeCell ref="BD24:BG24"/>
    <mergeCell ref="BH24:BJ24"/>
    <mergeCell ref="BD23:BG23"/>
    <mergeCell ref="BH23:BJ23"/>
    <mergeCell ref="BD45:BG45"/>
    <mergeCell ref="BH45:BJ45"/>
    <mergeCell ref="BD35:BG35"/>
    <mergeCell ref="BH35:BJ35"/>
    <mergeCell ref="BD26:BG26"/>
    <mergeCell ref="BH26:BJ26"/>
    <mergeCell ref="BD28:BG28"/>
    <mergeCell ref="BH28:BJ28"/>
    <mergeCell ref="BD27:BG27"/>
    <mergeCell ref="BH27:BJ27"/>
    <mergeCell ref="BD53:BG54"/>
    <mergeCell ref="BD51:BG52"/>
    <mergeCell ref="BH51:BJ52"/>
    <mergeCell ref="BH53:BJ54"/>
    <mergeCell ref="BD47:BG47"/>
    <mergeCell ref="BH47:BJ47"/>
    <mergeCell ref="BD50:BG50"/>
    <mergeCell ref="BD48:BG48"/>
    <mergeCell ref="BD42:BG42"/>
    <mergeCell ref="BH42:BJ42"/>
    <mergeCell ref="BD4:BJ4"/>
    <mergeCell ref="BD5:BG5"/>
    <mergeCell ref="BD6:BG6"/>
    <mergeCell ref="BH5:BJ5"/>
    <mergeCell ref="BH6:BJ6"/>
    <mergeCell ref="BD31:BG31"/>
    <mergeCell ref="BH31:BJ31"/>
    <mergeCell ref="BD25:BG25"/>
    <mergeCell ref="BA11:BC11"/>
    <mergeCell ref="BA12:BC12"/>
    <mergeCell ref="BA13:BC13"/>
    <mergeCell ref="BA15:BC15"/>
    <mergeCell ref="BA37:BC37"/>
    <mergeCell ref="AW34:AZ34"/>
    <mergeCell ref="BA34:BC34"/>
    <mergeCell ref="AW36:AZ36"/>
    <mergeCell ref="BA36:BC36"/>
    <mergeCell ref="BA35:BC35"/>
    <mergeCell ref="AW24:AZ24"/>
    <mergeCell ref="AW25:AZ25"/>
    <mergeCell ref="AW26:AZ26"/>
    <mergeCell ref="AW27:AZ27"/>
    <mergeCell ref="AW8:AZ8"/>
    <mergeCell ref="BA8:BC8"/>
    <mergeCell ref="AW22:AZ22"/>
    <mergeCell ref="AW23:AZ23"/>
    <mergeCell ref="AW21:AZ21"/>
    <mergeCell ref="BA14:BC14"/>
    <mergeCell ref="AW4:BC4"/>
    <mergeCell ref="AW19:AZ19"/>
    <mergeCell ref="AW20:AZ20"/>
    <mergeCell ref="AW11:AZ11"/>
    <mergeCell ref="AW12:AZ12"/>
    <mergeCell ref="AW13:AZ13"/>
    <mergeCell ref="AW15:AZ15"/>
    <mergeCell ref="AW14:AZ14"/>
    <mergeCell ref="AW16:AZ16"/>
    <mergeCell ref="AW5:AZ5"/>
    <mergeCell ref="BA26:BC26"/>
    <mergeCell ref="BA7:BC7"/>
    <mergeCell ref="AW9:AZ9"/>
    <mergeCell ref="BA9:BC9"/>
    <mergeCell ref="BA10:BC10"/>
    <mergeCell ref="AW10:AZ10"/>
    <mergeCell ref="AW7:AZ7"/>
    <mergeCell ref="AW18:AZ18"/>
    <mergeCell ref="AW17:AZ17"/>
    <mergeCell ref="BA17:BC17"/>
    <mergeCell ref="BA18:BC18"/>
    <mergeCell ref="BA19:BC19"/>
    <mergeCell ref="BA24:BC24"/>
    <mergeCell ref="BA25:BC25"/>
    <mergeCell ref="BA20:BC20"/>
    <mergeCell ref="BA21:BC21"/>
    <mergeCell ref="BA22:BC22"/>
    <mergeCell ref="BA23:BC23"/>
    <mergeCell ref="AW28:AZ28"/>
    <mergeCell ref="AW33:AZ33"/>
    <mergeCell ref="AW29:AZ29"/>
    <mergeCell ref="AW30:AZ30"/>
    <mergeCell ref="AW37:AZ37"/>
    <mergeCell ref="AW35:AZ35"/>
    <mergeCell ref="BA38:BC38"/>
    <mergeCell ref="BA39:BC39"/>
    <mergeCell ref="BA40:BC40"/>
    <mergeCell ref="BA41:BC41"/>
    <mergeCell ref="AW42:AZ42"/>
    <mergeCell ref="AW31:AZ31"/>
    <mergeCell ref="AW32:AZ32"/>
    <mergeCell ref="AW38:AZ38"/>
    <mergeCell ref="AW39:AZ39"/>
    <mergeCell ref="BA42:BC42"/>
    <mergeCell ref="AW45:AZ45"/>
    <mergeCell ref="AW46:AZ46"/>
    <mergeCell ref="AW47:AZ47"/>
    <mergeCell ref="AW48:AZ48"/>
    <mergeCell ref="AW40:AZ40"/>
    <mergeCell ref="AW41:AZ41"/>
    <mergeCell ref="AW43:AZ43"/>
    <mergeCell ref="AW44:AZ44"/>
    <mergeCell ref="AW6:AZ6"/>
    <mergeCell ref="BA5:BC5"/>
    <mergeCell ref="BA6:BC6"/>
    <mergeCell ref="BA47:BC47"/>
    <mergeCell ref="BA48:BC48"/>
    <mergeCell ref="BA43:BC43"/>
    <mergeCell ref="BA44:BC44"/>
    <mergeCell ref="BA45:BC45"/>
    <mergeCell ref="BA46:BC46"/>
    <mergeCell ref="BA16:BC16"/>
    <mergeCell ref="AW53:AZ54"/>
    <mergeCell ref="BA51:BC52"/>
    <mergeCell ref="BA53:BC54"/>
    <mergeCell ref="BA49:BC49"/>
    <mergeCell ref="BA50:BC50"/>
    <mergeCell ref="AW50:AZ50"/>
    <mergeCell ref="AW51:AZ52"/>
    <mergeCell ref="AW49:AZ49"/>
    <mergeCell ref="BA33:BC33"/>
    <mergeCell ref="BA27:BC27"/>
    <mergeCell ref="BA30:BC30"/>
    <mergeCell ref="BA31:BC31"/>
    <mergeCell ref="BA32:BC32"/>
    <mergeCell ref="BA28:BC28"/>
    <mergeCell ref="BA29:BC29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13"/>
  <sheetViews>
    <sheetView tabSelected="1" view="pageBreakPreview" zoomScale="75" zoomScaleSheetLayoutView="75" zoomScalePageLayoutView="0" workbookViewId="0" topLeftCell="A1">
      <pane xSplit="6" ySplit="6" topLeftCell="AO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" sqref="B1"/>
    </sheetView>
  </sheetViews>
  <sheetFormatPr defaultColWidth="2.625" defaultRowHeight="13.5"/>
  <cols>
    <col min="1" max="1" width="3.375" style="1" customWidth="1"/>
    <col min="2" max="6" width="3.50390625" style="1" customWidth="1"/>
    <col min="7" max="10" width="4.625" style="1" hidden="1" customWidth="1"/>
    <col min="11" max="13" width="3.125" style="1" hidden="1" customWidth="1"/>
    <col min="14" max="17" width="4.625" style="1" hidden="1" customWidth="1"/>
    <col min="18" max="20" width="3.125" style="1" hidden="1" customWidth="1"/>
    <col min="21" max="24" width="4.625" style="1" customWidth="1"/>
    <col min="25" max="27" width="3.125" style="1" customWidth="1"/>
    <col min="28" max="31" width="4.625" style="1" customWidth="1"/>
    <col min="32" max="34" width="3.125" style="1" customWidth="1"/>
    <col min="35" max="38" width="4.625" style="1" customWidth="1"/>
    <col min="39" max="41" width="3.125" style="1" customWidth="1"/>
    <col min="42" max="42" width="3.375" style="1" customWidth="1"/>
    <col min="43" max="47" width="3.50390625" style="1" customWidth="1"/>
    <col min="48" max="51" width="3.625" style="1" customWidth="1"/>
    <col min="52" max="54" width="3.00390625" style="1" customWidth="1"/>
    <col min="55" max="61" width="4.125" style="1" customWidth="1"/>
    <col min="62" max="62" width="5.00390625" style="1" customWidth="1"/>
    <col min="63" max="69" width="4.125" style="1" customWidth="1"/>
    <col min="70" max="70" width="5.125" style="1" customWidth="1"/>
    <col min="71" max="71" width="4.625" style="1" customWidth="1"/>
    <col min="72" max="72" width="5.125" style="1" customWidth="1"/>
    <col min="73" max="73" width="4.625" style="1" customWidth="1"/>
    <col min="74" max="74" width="5.125" style="1" customWidth="1"/>
    <col min="75" max="16384" width="2.625" style="1" customWidth="1"/>
  </cols>
  <sheetData>
    <row r="1" spans="1:68" ht="34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9"/>
      <c r="BP1" s="9"/>
    </row>
    <row r="2" spans="1:68" ht="13.5" customHeight="1">
      <c r="A2" s="321" t="s">
        <v>90</v>
      </c>
      <c r="B2" s="321"/>
      <c r="C2" s="321"/>
      <c r="D2" s="321"/>
      <c r="E2" s="321"/>
      <c r="F2" s="32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9"/>
      <c r="BP2" s="9"/>
    </row>
    <row r="3" spans="1:68" ht="16.5" customHeight="1" thickBot="1">
      <c r="A3" s="322"/>
      <c r="B3" s="322"/>
      <c r="C3" s="322"/>
      <c r="D3" s="322"/>
      <c r="E3" s="322"/>
      <c r="F3" s="32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74" ht="14.25" customHeight="1">
      <c r="A4" s="172"/>
      <c r="B4" s="173"/>
      <c r="C4" s="174"/>
      <c r="D4" s="177" t="s">
        <v>2</v>
      </c>
      <c r="E4" s="173"/>
      <c r="F4" s="173"/>
      <c r="G4" s="83" t="s">
        <v>71</v>
      </c>
      <c r="H4" s="83"/>
      <c r="I4" s="83"/>
      <c r="J4" s="83"/>
      <c r="K4" s="83"/>
      <c r="L4" s="83"/>
      <c r="M4" s="83"/>
      <c r="N4" s="83" t="s">
        <v>72</v>
      </c>
      <c r="O4" s="83"/>
      <c r="P4" s="83"/>
      <c r="Q4" s="83"/>
      <c r="R4" s="83"/>
      <c r="S4" s="83"/>
      <c r="T4" s="83"/>
      <c r="U4" s="83" t="s">
        <v>73</v>
      </c>
      <c r="V4" s="83"/>
      <c r="W4" s="83"/>
      <c r="X4" s="83"/>
      <c r="Y4" s="83"/>
      <c r="Z4" s="83"/>
      <c r="AA4" s="83"/>
      <c r="AB4" s="83" t="s">
        <v>99</v>
      </c>
      <c r="AC4" s="83"/>
      <c r="AD4" s="83"/>
      <c r="AE4" s="83"/>
      <c r="AF4" s="83"/>
      <c r="AG4" s="83"/>
      <c r="AH4" s="83"/>
      <c r="AI4" s="83" t="s">
        <v>102</v>
      </c>
      <c r="AJ4" s="83"/>
      <c r="AK4" s="83"/>
      <c r="AL4" s="83"/>
      <c r="AM4" s="83"/>
      <c r="AN4" s="83"/>
      <c r="AO4" s="83"/>
      <c r="AP4" s="260"/>
      <c r="AQ4" s="261"/>
      <c r="AR4" s="261"/>
      <c r="AS4" s="261" t="s">
        <v>2</v>
      </c>
      <c r="AT4" s="261"/>
      <c r="AU4" s="261"/>
      <c r="AV4" s="83" t="s">
        <v>108</v>
      </c>
      <c r="AW4" s="83"/>
      <c r="AX4" s="83"/>
      <c r="AY4" s="83"/>
      <c r="AZ4" s="83"/>
      <c r="BA4" s="83"/>
      <c r="BB4" s="287"/>
      <c r="BC4" s="287" t="s">
        <v>110</v>
      </c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7"/>
    </row>
    <row r="5" spans="1:74" ht="14.25" customHeight="1">
      <c r="A5" s="180"/>
      <c r="B5" s="181"/>
      <c r="C5" s="181"/>
      <c r="D5" s="181"/>
      <c r="E5" s="181"/>
      <c r="F5" s="181"/>
      <c r="G5" s="84" t="s">
        <v>51</v>
      </c>
      <c r="H5" s="84"/>
      <c r="I5" s="84"/>
      <c r="J5" s="84"/>
      <c r="K5" s="86" t="s">
        <v>53</v>
      </c>
      <c r="L5" s="86"/>
      <c r="M5" s="86"/>
      <c r="N5" s="84" t="s">
        <v>51</v>
      </c>
      <c r="O5" s="84"/>
      <c r="P5" s="84"/>
      <c r="Q5" s="84"/>
      <c r="R5" s="86" t="s">
        <v>53</v>
      </c>
      <c r="S5" s="86"/>
      <c r="T5" s="86"/>
      <c r="U5" s="84" t="s">
        <v>51</v>
      </c>
      <c r="V5" s="84"/>
      <c r="W5" s="84"/>
      <c r="X5" s="84"/>
      <c r="Y5" s="86" t="s">
        <v>53</v>
      </c>
      <c r="Z5" s="86"/>
      <c r="AA5" s="86"/>
      <c r="AB5" s="84" t="s">
        <v>51</v>
      </c>
      <c r="AC5" s="84"/>
      <c r="AD5" s="84"/>
      <c r="AE5" s="84"/>
      <c r="AF5" s="86" t="s">
        <v>53</v>
      </c>
      <c r="AG5" s="86"/>
      <c r="AH5" s="86"/>
      <c r="AI5" s="84" t="s">
        <v>51</v>
      </c>
      <c r="AJ5" s="84"/>
      <c r="AK5" s="84"/>
      <c r="AL5" s="84"/>
      <c r="AM5" s="86" t="s">
        <v>53</v>
      </c>
      <c r="AN5" s="86"/>
      <c r="AO5" s="86"/>
      <c r="AP5" s="262"/>
      <c r="AQ5" s="263"/>
      <c r="AR5" s="263"/>
      <c r="AS5" s="263"/>
      <c r="AT5" s="263"/>
      <c r="AU5" s="263"/>
      <c r="AV5" s="84" t="s">
        <v>91</v>
      </c>
      <c r="AW5" s="84"/>
      <c r="AX5" s="84"/>
      <c r="AY5" s="84"/>
      <c r="AZ5" s="86" t="s">
        <v>53</v>
      </c>
      <c r="BA5" s="86"/>
      <c r="BB5" s="86"/>
      <c r="BC5" s="288" t="s">
        <v>74</v>
      </c>
      <c r="BD5" s="289"/>
      <c r="BE5" s="288" t="s">
        <v>75</v>
      </c>
      <c r="BF5" s="289"/>
      <c r="BG5" s="288" t="s">
        <v>76</v>
      </c>
      <c r="BH5" s="289"/>
      <c r="BI5" s="288" t="s">
        <v>5</v>
      </c>
      <c r="BJ5" s="289"/>
      <c r="BK5" s="288" t="s">
        <v>3</v>
      </c>
      <c r="BL5" s="289"/>
      <c r="BM5" s="288" t="s">
        <v>4</v>
      </c>
      <c r="BN5" s="289"/>
      <c r="BO5" s="288" t="s">
        <v>77</v>
      </c>
      <c r="BP5" s="289"/>
      <c r="BQ5" s="304" t="s">
        <v>100</v>
      </c>
      <c r="BR5" s="305"/>
      <c r="BS5" s="304" t="s">
        <v>103</v>
      </c>
      <c r="BT5" s="305"/>
      <c r="BU5" s="304" t="s">
        <v>109</v>
      </c>
      <c r="BV5" s="308"/>
    </row>
    <row r="6" spans="1:74" ht="14.25" customHeight="1">
      <c r="A6" s="169" t="s">
        <v>1</v>
      </c>
      <c r="B6" s="170"/>
      <c r="C6" s="171"/>
      <c r="D6" s="175"/>
      <c r="E6" s="176"/>
      <c r="F6" s="176"/>
      <c r="G6" s="85" t="s">
        <v>52</v>
      </c>
      <c r="H6" s="85"/>
      <c r="I6" s="85"/>
      <c r="J6" s="85"/>
      <c r="K6" s="87" t="s">
        <v>54</v>
      </c>
      <c r="L6" s="87"/>
      <c r="M6" s="87"/>
      <c r="N6" s="85" t="s">
        <v>52</v>
      </c>
      <c r="O6" s="85"/>
      <c r="P6" s="85"/>
      <c r="Q6" s="85"/>
      <c r="R6" s="87" t="s">
        <v>54</v>
      </c>
      <c r="S6" s="87"/>
      <c r="T6" s="87"/>
      <c r="U6" s="85" t="s">
        <v>52</v>
      </c>
      <c r="V6" s="85"/>
      <c r="W6" s="85"/>
      <c r="X6" s="85"/>
      <c r="Y6" s="87" t="s">
        <v>54</v>
      </c>
      <c r="Z6" s="87"/>
      <c r="AA6" s="87"/>
      <c r="AB6" s="85" t="s">
        <v>52</v>
      </c>
      <c r="AC6" s="85"/>
      <c r="AD6" s="85"/>
      <c r="AE6" s="85"/>
      <c r="AF6" s="87" t="s">
        <v>54</v>
      </c>
      <c r="AG6" s="87"/>
      <c r="AH6" s="87"/>
      <c r="AI6" s="85" t="s">
        <v>52</v>
      </c>
      <c r="AJ6" s="85"/>
      <c r="AK6" s="85"/>
      <c r="AL6" s="85"/>
      <c r="AM6" s="87" t="s">
        <v>54</v>
      </c>
      <c r="AN6" s="87"/>
      <c r="AO6" s="87"/>
      <c r="AP6" s="264" t="s">
        <v>1</v>
      </c>
      <c r="AQ6" s="265"/>
      <c r="AR6" s="265"/>
      <c r="AS6" s="266"/>
      <c r="AT6" s="266"/>
      <c r="AU6" s="266"/>
      <c r="AV6" s="85" t="s">
        <v>52</v>
      </c>
      <c r="AW6" s="85"/>
      <c r="AX6" s="85"/>
      <c r="AY6" s="85"/>
      <c r="AZ6" s="87" t="s">
        <v>54</v>
      </c>
      <c r="BA6" s="87"/>
      <c r="BB6" s="87"/>
      <c r="BC6" s="290"/>
      <c r="BD6" s="291"/>
      <c r="BE6" s="290"/>
      <c r="BF6" s="291"/>
      <c r="BG6" s="290"/>
      <c r="BH6" s="291"/>
      <c r="BI6" s="290"/>
      <c r="BJ6" s="291"/>
      <c r="BK6" s="290"/>
      <c r="BL6" s="291"/>
      <c r="BM6" s="290"/>
      <c r="BN6" s="291"/>
      <c r="BO6" s="290"/>
      <c r="BP6" s="291"/>
      <c r="BQ6" s="306"/>
      <c r="BR6" s="307"/>
      <c r="BS6" s="306"/>
      <c r="BT6" s="307"/>
      <c r="BU6" s="306"/>
      <c r="BV6" s="309"/>
    </row>
    <row r="7" spans="1:74" s="14" customFormat="1" ht="20.25" customHeight="1">
      <c r="A7" s="164" t="s">
        <v>80</v>
      </c>
      <c r="B7" s="165"/>
      <c r="C7" s="165"/>
      <c r="D7" s="165"/>
      <c r="E7" s="165"/>
      <c r="F7" s="166"/>
      <c r="G7" s="94">
        <f>G8+G21+G24+G25+G26+G27+G30+G31</f>
        <v>122328294</v>
      </c>
      <c r="H7" s="95"/>
      <c r="I7" s="95"/>
      <c r="J7" s="96"/>
      <c r="K7" s="97">
        <f>G7/'P32～33'!BD7*100</f>
        <v>123.35376344038313</v>
      </c>
      <c r="L7" s="98"/>
      <c r="M7" s="99"/>
      <c r="N7" s="94">
        <f>N8+N21+N24+N25+N26+N27+N30+N31</f>
        <v>116282172</v>
      </c>
      <c r="O7" s="95"/>
      <c r="P7" s="95"/>
      <c r="Q7" s="96"/>
      <c r="R7" s="97">
        <f>SUM(N7/G7)*100</f>
        <v>95.05746233982467</v>
      </c>
      <c r="S7" s="98"/>
      <c r="T7" s="99"/>
      <c r="U7" s="94">
        <f>U8+U21+U24+U25+U26+U27+U30+U31</f>
        <v>102450444</v>
      </c>
      <c r="V7" s="95"/>
      <c r="W7" s="95"/>
      <c r="X7" s="96"/>
      <c r="Y7" s="97">
        <f>SUM(U7/N7)*100</f>
        <v>88.10503126824979</v>
      </c>
      <c r="Z7" s="98"/>
      <c r="AA7" s="99"/>
      <c r="AB7" s="301">
        <f>AB8+AB21+AB24+AB25+AB26+AB27+AB28+AB29+AB30+AB31+AB32</f>
        <v>104847104</v>
      </c>
      <c r="AC7" s="302"/>
      <c r="AD7" s="302"/>
      <c r="AE7" s="303"/>
      <c r="AF7" s="97">
        <f>SUM(AB7/U7)*100</f>
        <v>102.33933588418611</v>
      </c>
      <c r="AG7" s="98"/>
      <c r="AH7" s="99"/>
      <c r="AI7" s="301">
        <f>AI8+AI21+AI24+AI25+AI26+AI27+AI28+AI29+AI30+AI31+AI32</f>
        <v>102470054</v>
      </c>
      <c r="AJ7" s="302"/>
      <c r="AK7" s="302"/>
      <c r="AL7" s="303"/>
      <c r="AM7" s="97">
        <f>SUM(AI7/AB7)*100</f>
        <v>97.73284152893721</v>
      </c>
      <c r="AN7" s="98"/>
      <c r="AO7" s="99"/>
      <c r="AP7" s="164" t="s">
        <v>80</v>
      </c>
      <c r="AQ7" s="165"/>
      <c r="AR7" s="165"/>
      <c r="AS7" s="165"/>
      <c r="AT7" s="165"/>
      <c r="AU7" s="166"/>
      <c r="AV7" s="301">
        <f>AV8+AV21+AV24+AV25+AV26+AV27+AV28+AV29+AV30+AV31+AV32</f>
        <v>101866000</v>
      </c>
      <c r="AW7" s="302"/>
      <c r="AX7" s="302"/>
      <c r="AY7" s="303"/>
      <c r="AZ7" s="300">
        <f>AV7/'P34～35'!N7*100</f>
        <v>87.60242283744063</v>
      </c>
      <c r="BA7" s="300"/>
      <c r="BB7" s="300"/>
      <c r="BC7" s="277">
        <f>SUM('P32～33'!AI7:AL7)/SUM('P32～33'!AB7:AE7)*100</f>
        <v>103.35098576715467</v>
      </c>
      <c r="BD7" s="278"/>
      <c r="BE7" s="279">
        <f>SUM('P32～33'!AP7:AS7)/SUM('P32～33'!AB7:AE7)*100</f>
        <v>105.30461093157733</v>
      </c>
      <c r="BF7" s="280"/>
      <c r="BG7" s="279">
        <f>SUM('P32～33'!AW7:AZ7)/SUM('P32～33'!AB7:AE7)*100</f>
        <v>108.0544912074278</v>
      </c>
      <c r="BH7" s="280"/>
      <c r="BI7" s="281">
        <f>SUM('P32～33'!BD7:BG7)/SUM('P32～33'!AB7:AE7)*100</f>
        <v>113.44785622330261</v>
      </c>
      <c r="BJ7" s="282"/>
      <c r="BK7" s="279">
        <f>SUM('P32～33'!BK7:BN7)/SUM('P32～33'!AB7:AE7)*100</f>
        <v>139.94220019387865</v>
      </c>
      <c r="BL7" s="280"/>
      <c r="BM7" s="283">
        <f>SUM('P34～35'!N7:Q7)/SUM('P32～33'!AB7:AE7)*100</f>
        <v>133.02550424681826</v>
      </c>
      <c r="BN7" s="284"/>
      <c r="BO7" s="283">
        <f>SUM('P34～35'!U7:X7)/SUM('P32～33'!AB7:AE7)*100</f>
        <v>117.20216211140617</v>
      </c>
      <c r="BP7" s="284"/>
      <c r="BQ7" s="285">
        <f>SUM('P34～35'!AB7:AE7)/SUM('P32～33'!AB7:AE7)*100</f>
        <v>119.94391434672028</v>
      </c>
      <c r="BR7" s="286"/>
      <c r="BS7" s="285">
        <f>SUM('P34～35'!AI7:AL7)/SUM('P32～33'!AB7:AE7)*100</f>
        <v>117.22459573208432</v>
      </c>
      <c r="BT7" s="286"/>
      <c r="BU7" s="310">
        <f>SUM(AV7)/SUM('P32～33'!AB7:AE7)*100</f>
        <v>116.53356471193526</v>
      </c>
      <c r="BV7" s="311"/>
    </row>
    <row r="8" spans="1:74" s="14" customFormat="1" ht="20.25" customHeight="1">
      <c r="A8" s="183" t="s">
        <v>7</v>
      </c>
      <c r="B8" s="168"/>
      <c r="C8" s="168"/>
      <c r="D8" s="168"/>
      <c r="E8" s="168"/>
      <c r="F8" s="168"/>
      <c r="G8" s="81">
        <f>G9+G14+G18+G19+G20</f>
        <v>62539257</v>
      </c>
      <c r="H8" s="81"/>
      <c r="I8" s="81"/>
      <c r="J8" s="81"/>
      <c r="K8" s="82">
        <f>G8/'P32～33'!BD8*100</f>
        <v>159.3186669255944</v>
      </c>
      <c r="L8" s="82"/>
      <c r="M8" s="82"/>
      <c r="N8" s="81">
        <f>N9+N14+N18+N19+N20</f>
        <v>60936748</v>
      </c>
      <c r="O8" s="81"/>
      <c r="P8" s="81"/>
      <c r="Q8" s="81"/>
      <c r="R8" s="88">
        <f>SUM(N8/G8)*100</f>
        <v>97.43759507728082</v>
      </c>
      <c r="S8" s="88"/>
      <c r="T8" s="88"/>
      <c r="U8" s="81">
        <f>U9+U14+U18+U19+U20</f>
        <v>57979100</v>
      </c>
      <c r="V8" s="81"/>
      <c r="W8" s="81"/>
      <c r="X8" s="81"/>
      <c r="Y8" s="88">
        <f>SUM(U8/N8)*100</f>
        <v>95.14636389851326</v>
      </c>
      <c r="Z8" s="88"/>
      <c r="AA8" s="88"/>
      <c r="AB8" s="81">
        <f>AB9+AB14+AB18+AB19+AB20</f>
        <v>54709152</v>
      </c>
      <c r="AC8" s="81"/>
      <c r="AD8" s="81"/>
      <c r="AE8" s="81"/>
      <c r="AF8" s="88">
        <f>SUM(AB8/U8)*100</f>
        <v>94.36012632138132</v>
      </c>
      <c r="AG8" s="88"/>
      <c r="AH8" s="88"/>
      <c r="AI8" s="81">
        <f>AI9+AI14+AI18+AI19+AI20</f>
        <v>53672787</v>
      </c>
      <c r="AJ8" s="81"/>
      <c r="AK8" s="81"/>
      <c r="AL8" s="81"/>
      <c r="AM8" s="88">
        <f>SUM(AI8/AB8)*100</f>
        <v>98.10568257391378</v>
      </c>
      <c r="AN8" s="88"/>
      <c r="AO8" s="88"/>
      <c r="AP8" s="183" t="s">
        <v>7</v>
      </c>
      <c r="AQ8" s="168"/>
      <c r="AR8" s="168"/>
      <c r="AS8" s="168"/>
      <c r="AT8" s="168"/>
      <c r="AU8" s="168"/>
      <c r="AV8" s="81">
        <f>AV9+AV14+AV18+AV19+AV20</f>
        <v>53405000</v>
      </c>
      <c r="AW8" s="81"/>
      <c r="AX8" s="81"/>
      <c r="AY8" s="81"/>
      <c r="AZ8" s="82">
        <f>AV8/'P34～35'!N8*100</f>
        <v>87.64005588220756</v>
      </c>
      <c r="BA8" s="82"/>
      <c r="BB8" s="82"/>
      <c r="BC8" s="225">
        <f>SUM('P32～33'!AI8:AL8)/SUM('P32～33'!AB8:AE8)*100</f>
        <v>93.3405084192401</v>
      </c>
      <c r="BD8" s="226"/>
      <c r="BE8" s="230">
        <f>SUM('P32～33'!AP8:AS8)/SUM('P32～33'!AB8:AE8)*100</f>
        <v>97.15649494889789</v>
      </c>
      <c r="BF8" s="231"/>
      <c r="BG8" s="230">
        <f>SUM('P32～33'!AW8:AZ8)/SUM('P32～33'!AB8:AE8)*100</f>
        <v>100.23828871853316</v>
      </c>
      <c r="BH8" s="231"/>
      <c r="BI8" s="232">
        <f>SUM('P32～33'!BD8:BG8)/SUM('P32～33'!AB8:AE8)*100</f>
        <v>108.42507646949313</v>
      </c>
      <c r="BJ8" s="233"/>
      <c r="BK8" s="230">
        <f>SUM('P32～33'!BK8:BN8)/SUM('P32～33'!AB8:AE8)*100</f>
        <v>172.7413864442528</v>
      </c>
      <c r="BL8" s="231"/>
      <c r="BM8" s="234">
        <f>SUM('P34～35'!N8:Q8)/SUM('P32～33'!AB8:AE8)*100</f>
        <v>168.31505265443192</v>
      </c>
      <c r="BN8" s="235"/>
      <c r="BO8" s="234">
        <f>SUM('P34～35'!U8:X8)/SUM('P32～33'!AB8:AE8)*100</f>
        <v>160.14565249455998</v>
      </c>
      <c r="BP8" s="235"/>
      <c r="BQ8" s="227">
        <f>SUM('P34～35'!AB8:AE8)/SUM('P32～33'!AB8:AE8)*100</f>
        <v>151.11363999206716</v>
      </c>
      <c r="BR8" s="228"/>
      <c r="BS8" s="227">
        <f>SUM('P34～35'!AI8:AL8)/SUM('P32～33'!AB8:AE8)*100</f>
        <v>148.25106797650426</v>
      </c>
      <c r="BT8" s="228"/>
      <c r="BU8" s="312">
        <f>SUM(AV8)/SUM('P32～33'!AB8:AE8)*100</f>
        <v>147.51140620451122</v>
      </c>
      <c r="BV8" s="313"/>
    </row>
    <row r="9" spans="1:74" s="14" customFormat="1" ht="20.25" customHeight="1">
      <c r="A9" s="15"/>
      <c r="B9" s="167" t="s">
        <v>8</v>
      </c>
      <c r="C9" s="168"/>
      <c r="D9" s="168"/>
      <c r="E9" s="168"/>
      <c r="F9" s="168"/>
      <c r="G9" s="81">
        <f>G10+G12</f>
        <v>5614854</v>
      </c>
      <c r="H9" s="81"/>
      <c r="I9" s="81"/>
      <c r="J9" s="81"/>
      <c r="K9" s="82">
        <f>G9/'P32～33'!BD9*100</f>
        <v>103.60415283550628</v>
      </c>
      <c r="L9" s="82"/>
      <c r="M9" s="82"/>
      <c r="N9" s="81">
        <f>N10+N12</f>
        <v>4684748</v>
      </c>
      <c r="O9" s="81"/>
      <c r="P9" s="81"/>
      <c r="Q9" s="81"/>
      <c r="R9" s="88">
        <f>SUM(N9/G9)*100</f>
        <v>83.43490320496312</v>
      </c>
      <c r="S9" s="88"/>
      <c r="T9" s="88"/>
      <c r="U9" s="81">
        <f>U10+U12</f>
        <v>3281995</v>
      </c>
      <c r="V9" s="81"/>
      <c r="W9" s="81"/>
      <c r="X9" s="81"/>
      <c r="Y9" s="88">
        <f>SUM(U9/N9)*100</f>
        <v>70.05702334469218</v>
      </c>
      <c r="Z9" s="88"/>
      <c r="AA9" s="88"/>
      <c r="AB9" s="81">
        <f>AB10+AB12</f>
        <v>3914947</v>
      </c>
      <c r="AC9" s="81"/>
      <c r="AD9" s="81"/>
      <c r="AE9" s="81"/>
      <c r="AF9" s="88">
        <f>SUM(AB9/U9)*100</f>
        <v>119.28558696768276</v>
      </c>
      <c r="AG9" s="88"/>
      <c r="AH9" s="88"/>
      <c r="AI9" s="81">
        <f>AI10+AI12</f>
        <v>4022838</v>
      </c>
      <c r="AJ9" s="81"/>
      <c r="AK9" s="81"/>
      <c r="AL9" s="81"/>
      <c r="AM9" s="88">
        <f>SUM(AI9/AB9)*100</f>
        <v>102.75587383430734</v>
      </c>
      <c r="AN9" s="88"/>
      <c r="AO9" s="88"/>
      <c r="AP9" s="12"/>
      <c r="AQ9" s="237" t="s">
        <v>8</v>
      </c>
      <c r="AR9" s="237"/>
      <c r="AS9" s="237"/>
      <c r="AT9" s="237"/>
      <c r="AU9" s="237"/>
      <c r="AV9" s="81">
        <f>AV10+AV12</f>
        <v>3910000</v>
      </c>
      <c r="AW9" s="81"/>
      <c r="AX9" s="81"/>
      <c r="AY9" s="81"/>
      <c r="AZ9" s="82">
        <f>AV9/'P34～35'!N9*100</f>
        <v>83.46233351292321</v>
      </c>
      <c r="BA9" s="82"/>
      <c r="BB9" s="82"/>
      <c r="BC9" s="225">
        <f>SUM('P32～33'!AI9:AL9)/SUM('P32～33'!AB9:AE9)*100</f>
        <v>126.080880208343</v>
      </c>
      <c r="BD9" s="226"/>
      <c r="BE9" s="230">
        <f>SUM('P32～33'!AP9:AS9)/SUM('P32～33'!AB9:AE9)*100</f>
        <v>132.7642895454028</v>
      </c>
      <c r="BF9" s="231"/>
      <c r="BG9" s="230">
        <f>SUM('P32～33'!AW9:AZ9)/SUM('P32～33'!AB9:AE9)*100</f>
        <v>137.28934874763038</v>
      </c>
      <c r="BH9" s="231"/>
      <c r="BI9" s="232">
        <f>SUM('P32～33'!BD9:BG9)/SUM('P32～33'!AB9:AE9)*100</f>
        <v>143.82965894262153</v>
      </c>
      <c r="BJ9" s="233"/>
      <c r="BK9" s="230">
        <f>SUM('P32～33'!BK9:BN9)/SUM('P32～33'!AB9:AE9)*100</f>
        <v>149.01349967370106</v>
      </c>
      <c r="BL9" s="231"/>
      <c r="BM9" s="234">
        <f>SUM('P34～35'!N9:Q9)/SUM('P32～33'!AB9:AE9)*100</f>
        <v>124.3292692150805</v>
      </c>
      <c r="BN9" s="235"/>
      <c r="BO9" s="234">
        <f>SUM('P34～35'!U9:X9)/SUM('P32～33'!AB9:AE9)*100</f>
        <v>87.10138515829414</v>
      </c>
      <c r="BP9" s="235"/>
      <c r="BQ9" s="227">
        <f>SUM('P34～35'!AB9:AE9)/SUM('P32～33'!AB9:AE9)*100</f>
        <v>103.89939854305328</v>
      </c>
      <c r="BR9" s="228"/>
      <c r="BS9" s="227">
        <f>SUM('P34～35'!AI9:AL9)/SUM('P32～33'!AB9:AE9)*100</f>
        <v>106.76273488150399</v>
      </c>
      <c r="BT9" s="228"/>
      <c r="BU9" s="312">
        <f>SUM(AV9)/SUM('P32～33'!AB9:AE9)*100</f>
        <v>103.76810932647066</v>
      </c>
      <c r="BV9" s="313"/>
    </row>
    <row r="10" spans="1:74" s="14" customFormat="1" ht="20.25" customHeight="1">
      <c r="A10" s="15"/>
      <c r="B10" s="20"/>
      <c r="C10" s="156" t="s">
        <v>84</v>
      </c>
      <c r="D10" s="162"/>
      <c r="E10" s="162"/>
      <c r="F10" s="163"/>
      <c r="G10" s="68">
        <v>1173192</v>
      </c>
      <c r="H10" s="69"/>
      <c r="I10" s="69"/>
      <c r="J10" s="70"/>
      <c r="K10" s="33">
        <f>G10/'P32～33'!BD10*100</f>
        <v>105.04180839319497</v>
      </c>
      <c r="L10" s="34"/>
      <c r="M10" s="100"/>
      <c r="N10" s="68">
        <v>1148118</v>
      </c>
      <c r="O10" s="69"/>
      <c r="P10" s="69"/>
      <c r="Q10" s="70"/>
      <c r="R10" s="33">
        <f>SUM(N10/G10)*100</f>
        <v>97.86275392263158</v>
      </c>
      <c r="S10" s="34"/>
      <c r="T10" s="100"/>
      <c r="U10" s="68">
        <v>1117117</v>
      </c>
      <c r="V10" s="69"/>
      <c r="W10" s="69"/>
      <c r="X10" s="70"/>
      <c r="Y10" s="33">
        <f>SUM(U10/N10)*100</f>
        <v>97.2998420023029</v>
      </c>
      <c r="Z10" s="34"/>
      <c r="AA10" s="100"/>
      <c r="AB10" s="81">
        <v>1136853</v>
      </c>
      <c r="AC10" s="81"/>
      <c r="AD10" s="81"/>
      <c r="AE10" s="81"/>
      <c r="AF10" s="88">
        <f aca="true" t="shared" si="0" ref="AF10:AF50">SUM(AB10/U10)*100</f>
        <v>101.7666905077982</v>
      </c>
      <c r="AG10" s="88"/>
      <c r="AH10" s="88"/>
      <c r="AI10" s="229">
        <v>1136068</v>
      </c>
      <c r="AJ10" s="229"/>
      <c r="AK10" s="229"/>
      <c r="AL10" s="229"/>
      <c r="AM10" s="88">
        <f aca="true" t="shared" si="1" ref="AM10:AM31">SUM(AI10/AB10)*100</f>
        <v>99.93094973580577</v>
      </c>
      <c r="AN10" s="88"/>
      <c r="AO10" s="88"/>
      <c r="AP10" s="15"/>
      <c r="AQ10" s="20"/>
      <c r="AR10" s="156" t="s">
        <v>84</v>
      </c>
      <c r="AS10" s="162"/>
      <c r="AT10" s="162"/>
      <c r="AU10" s="163"/>
      <c r="AV10" s="229">
        <v>1145000</v>
      </c>
      <c r="AW10" s="229"/>
      <c r="AX10" s="229"/>
      <c r="AY10" s="229"/>
      <c r="AZ10" s="82">
        <f>AV10/'P34～35'!N10*100</f>
        <v>99.72842512703399</v>
      </c>
      <c r="BA10" s="82"/>
      <c r="BB10" s="82"/>
      <c r="BC10" s="225">
        <f>SUM('P32～33'!AI10:AL10)/SUM('P32～33'!AB10:AE10)*100</f>
        <v>102.11221063337628</v>
      </c>
      <c r="BD10" s="226"/>
      <c r="BE10" s="230">
        <f>SUM('P32～33'!AP10:AS10)/SUM('P32～33'!AB10:AE10)*100</f>
        <v>104.44218208009562</v>
      </c>
      <c r="BF10" s="231"/>
      <c r="BG10" s="230">
        <f>SUM('P32～33'!AW10:AZ10)/SUM('P32～33'!AB10:AE10)*100</f>
        <v>109.30741969760828</v>
      </c>
      <c r="BH10" s="231"/>
      <c r="BI10" s="232">
        <f>SUM('P32～33'!BD10:BG10)/SUM('P32～33'!AB10:AE10)*100</f>
        <v>110.50109721373012</v>
      </c>
      <c r="BJ10" s="233"/>
      <c r="BK10" s="230">
        <f>SUM('P32～33'!BK10:BN10)/SUM('P32～33'!AB10:AE10)*100</f>
        <v>116.0723508076245</v>
      </c>
      <c r="BL10" s="231"/>
      <c r="BM10" s="234">
        <f>SUM('P34～35'!N10:Q10)/SUM('P32～33'!AB10:AE10)*100</f>
        <v>113.59159904307926</v>
      </c>
      <c r="BN10" s="235"/>
      <c r="BO10" s="234">
        <f>SUM('P34～35'!U10:X10)/SUM('P32～33'!AB10:AE10)*100</f>
        <v>110.52444639680552</v>
      </c>
      <c r="BP10" s="235"/>
      <c r="BQ10" s="227">
        <f>SUM('P34～35'!AB10:AE10)/SUM('P32～33'!AB10:AE10)*100</f>
        <v>112.4770713000944</v>
      </c>
      <c r="BR10" s="228"/>
      <c r="BS10" s="227">
        <f>SUM('P34～35'!AI10:AL10)/SUM('P32～33'!AB10:AE10)*100</f>
        <v>112.39940558520374</v>
      </c>
      <c r="BT10" s="228"/>
      <c r="BU10" s="312">
        <f>SUM(AV10)/SUM('P32～33'!AB10:AE10)*100</f>
        <v>113.28311280227794</v>
      </c>
      <c r="BV10" s="313"/>
    </row>
    <row r="11" spans="1:74" s="14" customFormat="1" ht="24.75" customHeight="1">
      <c r="A11" s="15"/>
      <c r="B11" s="19"/>
      <c r="C11" s="159" t="s">
        <v>82</v>
      </c>
      <c r="D11" s="160"/>
      <c r="E11" s="160"/>
      <c r="F11" s="161"/>
      <c r="G11" s="68">
        <v>62269</v>
      </c>
      <c r="H11" s="69"/>
      <c r="I11" s="69"/>
      <c r="J11" s="70"/>
      <c r="K11" s="33">
        <f>G11/'P32～33'!BD11*100</f>
        <v>661.2403100775194</v>
      </c>
      <c r="L11" s="34"/>
      <c r="M11" s="100"/>
      <c r="N11" s="68">
        <v>54449</v>
      </c>
      <c r="O11" s="69"/>
      <c r="P11" s="69"/>
      <c r="Q11" s="70"/>
      <c r="R11" s="33">
        <f>SUM(N11/G11)*100</f>
        <v>87.44158409481444</v>
      </c>
      <c r="S11" s="34"/>
      <c r="T11" s="100"/>
      <c r="U11" s="68">
        <v>52931</v>
      </c>
      <c r="V11" s="69"/>
      <c r="W11" s="69"/>
      <c r="X11" s="70"/>
      <c r="Y11" s="33">
        <f>SUM(U11/N11)*100</f>
        <v>97.21207001046851</v>
      </c>
      <c r="Z11" s="34"/>
      <c r="AA11" s="100"/>
      <c r="AB11" s="81">
        <v>53968</v>
      </c>
      <c r="AC11" s="81"/>
      <c r="AD11" s="81"/>
      <c r="AE11" s="81"/>
      <c r="AF11" s="88">
        <f t="shared" si="0"/>
        <v>101.9591543707846</v>
      </c>
      <c r="AG11" s="88"/>
      <c r="AH11" s="88"/>
      <c r="AI11" s="229">
        <v>53886</v>
      </c>
      <c r="AJ11" s="229"/>
      <c r="AK11" s="229"/>
      <c r="AL11" s="229"/>
      <c r="AM11" s="88">
        <f t="shared" si="1"/>
        <v>99.84805810850874</v>
      </c>
      <c r="AN11" s="88"/>
      <c r="AO11" s="88"/>
      <c r="AP11" s="15"/>
      <c r="AQ11" s="19"/>
      <c r="AR11" s="159" t="s">
        <v>82</v>
      </c>
      <c r="AS11" s="160"/>
      <c r="AT11" s="160"/>
      <c r="AU11" s="161"/>
      <c r="AV11" s="229">
        <v>53000</v>
      </c>
      <c r="AW11" s="229"/>
      <c r="AX11" s="229"/>
      <c r="AY11" s="229"/>
      <c r="AZ11" s="82">
        <f>AV11/'P34～35'!N11*100</f>
        <v>97.33879410090177</v>
      </c>
      <c r="BA11" s="82"/>
      <c r="BB11" s="82"/>
      <c r="BC11" s="225" t="s">
        <v>89</v>
      </c>
      <c r="BD11" s="226"/>
      <c r="BE11" s="225" t="s">
        <v>89</v>
      </c>
      <c r="BF11" s="226"/>
      <c r="BG11" s="225" t="s">
        <v>89</v>
      </c>
      <c r="BH11" s="226"/>
      <c r="BI11" s="225" t="s">
        <v>89</v>
      </c>
      <c r="BJ11" s="226"/>
      <c r="BK11" s="225" t="s">
        <v>89</v>
      </c>
      <c r="BL11" s="226"/>
      <c r="BM11" s="225" t="s">
        <v>89</v>
      </c>
      <c r="BN11" s="226"/>
      <c r="BO11" s="225" t="s">
        <v>89</v>
      </c>
      <c r="BP11" s="226"/>
      <c r="BQ11" s="225" t="s">
        <v>89</v>
      </c>
      <c r="BR11" s="226"/>
      <c r="BS11" s="225" t="s">
        <v>89</v>
      </c>
      <c r="BT11" s="226"/>
      <c r="BU11" s="225" t="s">
        <v>89</v>
      </c>
      <c r="BV11" s="226"/>
    </row>
    <row r="12" spans="1:74" s="14" customFormat="1" ht="20.25" customHeight="1">
      <c r="A12" s="15"/>
      <c r="B12" s="19"/>
      <c r="C12" s="156" t="s">
        <v>81</v>
      </c>
      <c r="D12" s="157"/>
      <c r="E12" s="157"/>
      <c r="F12" s="158"/>
      <c r="G12" s="68">
        <v>4441662</v>
      </c>
      <c r="H12" s="69"/>
      <c r="I12" s="69"/>
      <c r="J12" s="70"/>
      <c r="K12" s="33">
        <f>G12/'P32～33'!BD12*100</f>
        <v>103.23096606854621</v>
      </c>
      <c r="L12" s="34"/>
      <c r="M12" s="100"/>
      <c r="N12" s="68">
        <v>3536630</v>
      </c>
      <c r="O12" s="69"/>
      <c r="P12" s="69"/>
      <c r="Q12" s="70"/>
      <c r="R12" s="33">
        <f aca="true" t="shared" si="2" ref="R12:R17">SUM(N12/G12)*100</f>
        <v>79.6240236199873</v>
      </c>
      <c r="S12" s="34"/>
      <c r="T12" s="100"/>
      <c r="U12" s="68">
        <v>2164878</v>
      </c>
      <c r="V12" s="69"/>
      <c r="W12" s="69"/>
      <c r="X12" s="70"/>
      <c r="Y12" s="33">
        <f aca="true" t="shared" si="3" ref="Y12:Y17">SUM(U12/N12)*100</f>
        <v>61.21301917362009</v>
      </c>
      <c r="Z12" s="34"/>
      <c r="AA12" s="100"/>
      <c r="AB12" s="81">
        <v>2778094</v>
      </c>
      <c r="AC12" s="81"/>
      <c r="AD12" s="81"/>
      <c r="AE12" s="81"/>
      <c r="AF12" s="88">
        <f t="shared" si="0"/>
        <v>128.32566084555341</v>
      </c>
      <c r="AG12" s="88"/>
      <c r="AH12" s="88"/>
      <c r="AI12" s="229">
        <v>2886770</v>
      </c>
      <c r="AJ12" s="229"/>
      <c r="AK12" s="229"/>
      <c r="AL12" s="229"/>
      <c r="AM12" s="88">
        <f t="shared" si="1"/>
        <v>103.91189067036608</v>
      </c>
      <c r="AN12" s="88"/>
      <c r="AO12" s="88"/>
      <c r="AP12" s="15"/>
      <c r="AQ12" s="19"/>
      <c r="AR12" s="156" t="s">
        <v>81</v>
      </c>
      <c r="AS12" s="157"/>
      <c r="AT12" s="157"/>
      <c r="AU12" s="158"/>
      <c r="AV12" s="229">
        <v>2765000</v>
      </c>
      <c r="AW12" s="229"/>
      <c r="AX12" s="229"/>
      <c r="AY12" s="229"/>
      <c r="AZ12" s="82">
        <f>AV12/'P34～35'!N12*100</f>
        <v>78.18177191280965</v>
      </c>
      <c r="BA12" s="82"/>
      <c r="BB12" s="82"/>
      <c r="BC12" s="225">
        <f>SUM('P32～33'!AI12:AL12)/SUM('P32～33'!AB12:AE12)*100</f>
        <v>134.8671423778912</v>
      </c>
      <c r="BD12" s="226"/>
      <c r="BE12" s="230">
        <f>SUM('P32～33'!AP12:AS12)/SUM('P32～33'!AB12:AE12)*100</f>
        <v>143.14640360500857</v>
      </c>
      <c r="BF12" s="231"/>
      <c r="BG12" s="230">
        <f>SUM('P32～33'!AW12:AZ12)/SUM('P32～33'!AB12:AE12)*100</f>
        <v>147.54676265515772</v>
      </c>
      <c r="BH12" s="231"/>
      <c r="BI12" s="232">
        <f>SUM('P32～33'!BD12:BG12)/SUM('P32～33'!AB12:AE12)*100</f>
        <v>156.0470029286161</v>
      </c>
      <c r="BJ12" s="233"/>
      <c r="BK12" s="230">
        <f>SUM('P32～33'!BK12:BN12)/SUM('P32～33'!AB12:AE12)*100</f>
        <v>161.088828644223</v>
      </c>
      <c r="BL12" s="231"/>
      <c r="BM12" s="234">
        <f>SUM('P34～35'!N12:Q12)/SUM('P32～33'!AB12:AE12)*100</f>
        <v>128.265406968837</v>
      </c>
      <c r="BN12" s="235"/>
      <c r="BO12" s="234">
        <f>SUM('P34～35'!U12:X12)/SUM('P32～33'!AB12:AE12)*100</f>
        <v>78.51512816095601</v>
      </c>
      <c r="BP12" s="235"/>
      <c r="BQ12" s="227">
        <f>SUM('P34～35'!AB12:AE12)/SUM('P32～33'!AB12:AE12)*100</f>
        <v>100.75505707628002</v>
      </c>
      <c r="BR12" s="228"/>
      <c r="BS12" s="227">
        <f>SUM('P34～35'!AI12:AL12)/SUM('P32～33'!AB12:AE12)*100</f>
        <v>104.69648475396905</v>
      </c>
      <c r="BT12" s="228"/>
      <c r="BU12" s="312">
        <f>SUM(AV12)/SUM('P32～33'!AB12:AE12)*100</f>
        <v>100.28016791941319</v>
      </c>
      <c r="BV12" s="313"/>
    </row>
    <row r="13" spans="1:74" s="14" customFormat="1" ht="24.75" customHeight="1">
      <c r="A13" s="15"/>
      <c r="B13" s="19"/>
      <c r="C13" s="159" t="s">
        <v>83</v>
      </c>
      <c r="D13" s="160"/>
      <c r="E13" s="160"/>
      <c r="F13" s="161"/>
      <c r="G13" s="68">
        <v>567429</v>
      </c>
      <c r="H13" s="69"/>
      <c r="I13" s="69"/>
      <c r="J13" s="70"/>
      <c r="K13" s="33">
        <f>G13/'P32～33'!BD13*100</f>
        <v>102.80442069027991</v>
      </c>
      <c r="L13" s="34"/>
      <c r="M13" s="100"/>
      <c r="N13" s="68">
        <v>438400</v>
      </c>
      <c r="O13" s="69"/>
      <c r="P13" s="69"/>
      <c r="Q13" s="70"/>
      <c r="R13" s="33">
        <f t="shared" si="2"/>
        <v>77.26076742640929</v>
      </c>
      <c r="S13" s="34"/>
      <c r="T13" s="100"/>
      <c r="U13" s="68">
        <v>267846</v>
      </c>
      <c r="V13" s="69"/>
      <c r="W13" s="69"/>
      <c r="X13" s="70"/>
      <c r="Y13" s="33">
        <f t="shared" si="3"/>
        <v>61.096259124087595</v>
      </c>
      <c r="Z13" s="34"/>
      <c r="AA13" s="100"/>
      <c r="AB13" s="81">
        <v>349138</v>
      </c>
      <c r="AC13" s="81"/>
      <c r="AD13" s="81"/>
      <c r="AE13" s="81"/>
      <c r="AF13" s="88">
        <f t="shared" si="0"/>
        <v>130.35027590481096</v>
      </c>
      <c r="AG13" s="88"/>
      <c r="AH13" s="88"/>
      <c r="AI13" s="229">
        <v>360759</v>
      </c>
      <c r="AJ13" s="229"/>
      <c r="AK13" s="229"/>
      <c r="AL13" s="229"/>
      <c r="AM13" s="88">
        <f t="shared" si="1"/>
        <v>103.3284832931391</v>
      </c>
      <c r="AN13" s="88"/>
      <c r="AO13" s="88"/>
      <c r="AP13" s="15"/>
      <c r="AQ13" s="19"/>
      <c r="AR13" s="159" t="s">
        <v>83</v>
      </c>
      <c r="AS13" s="160"/>
      <c r="AT13" s="160"/>
      <c r="AU13" s="161"/>
      <c r="AV13" s="229">
        <v>357000</v>
      </c>
      <c r="AW13" s="229"/>
      <c r="AX13" s="229"/>
      <c r="AY13" s="229"/>
      <c r="AZ13" s="82">
        <f>AV13/'P34～35'!N13*100</f>
        <v>81.43248175182481</v>
      </c>
      <c r="BA13" s="82"/>
      <c r="BB13" s="82"/>
      <c r="BC13" s="225">
        <f>SUM('P32～33'!AI13:AL13)/SUM('P32～33'!AB13:AE13)*100</f>
        <v>138.42337068629092</v>
      </c>
      <c r="BD13" s="226"/>
      <c r="BE13" s="230">
        <f>SUM('P32～33'!AP13:AS13)/SUM('P32～33'!AB13:AE13)*100</f>
        <v>147.3467076287474</v>
      </c>
      <c r="BF13" s="231"/>
      <c r="BG13" s="230">
        <f>SUM('P32～33'!AW13:AZ13)/SUM('P32～33'!AB13:AE13)*100</f>
        <v>152.35810717628658</v>
      </c>
      <c r="BH13" s="231"/>
      <c r="BI13" s="232">
        <f>SUM('P32～33'!BD13:BG13)/SUM('P32～33'!AB13:AE13)*100</f>
        <v>161.955733957741</v>
      </c>
      <c r="BJ13" s="233"/>
      <c r="BK13" s="230">
        <f>SUM('P32～33'!BK13:BN13)/SUM('P32～33'!AB13:AE13)*100</f>
        <v>166.49765406994658</v>
      </c>
      <c r="BL13" s="231"/>
      <c r="BM13" s="234">
        <f>SUM('P34～35'!N13:Q13)/SUM('P32～33'!AB13:AE13)*100</f>
        <v>128.6373652814089</v>
      </c>
      <c r="BN13" s="235"/>
      <c r="BO13" s="234">
        <f>SUM('P34～35'!U13:X13)/SUM('P32～33'!AB13:AE13)*100</f>
        <v>78.59261802272867</v>
      </c>
      <c r="BP13" s="235"/>
      <c r="BQ13" s="227">
        <f>SUM('P34～35'!AB13:AE13)/SUM('P32～33'!AB13:AE13)*100</f>
        <v>102.44569443344102</v>
      </c>
      <c r="BR13" s="228"/>
      <c r="BS13" s="227">
        <f>SUM('P34～35'!AI13:AL13)/SUM('P32～33'!AB13:AE13)*100</f>
        <v>105.85558225719845</v>
      </c>
      <c r="BT13" s="228"/>
      <c r="BU13" s="312">
        <f>SUM(AV13)/SUM('P32～33'!AB13:AE13)*100</f>
        <v>104.75259900881153</v>
      </c>
      <c r="BV13" s="313"/>
    </row>
    <row r="14" spans="1:74" s="17" customFormat="1" ht="20.25" customHeight="1">
      <c r="A14" s="16"/>
      <c r="B14" s="167" t="s">
        <v>9</v>
      </c>
      <c r="C14" s="168"/>
      <c r="D14" s="168"/>
      <c r="E14" s="168"/>
      <c r="F14" s="168"/>
      <c r="G14" s="81">
        <f>G15+G17</f>
        <v>50484450</v>
      </c>
      <c r="H14" s="81"/>
      <c r="I14" s="81"/>
      <c r="J14" s="81"/>
      <c r="K14" s="82">
        <f>G14/'P32～33'!BD14*100</f>
        <v>180.66023706989483</v>
      </c>
      <c r="L14" s="82"/>
      <c r="M14" s="82"/>
      <c r="N14" s="81">
        <f>N15+N17</f>
        <v>52832717</v>
      </c>
      <c r="O14" s="81"/>
      <c r="P14" s="81"/>
      <c r="Q14" s="81"/>
      <c r="R14" s="88">
        <f t="shared" si="2"/>
        <v>104.6514659464449</v>
      </c>
      <c r="S14" s="88"/>
      <c r="T14" s="88"/>
      <c r="U14" s="81">
        <f>U15+U17</f>
        <v>51559146</v>
      </c>
      <c r="V14" s="81"/>
      <c r="W14" s="81"/>
      <c r="X14" s="81"/>
      <c r="Y14" s="88">
        <f t="shared" si="3"/>
        <v>97.58942739969251</v>
      </c>
      <c r="Z14" s="88"/>
      <c r="AA14" s="88"/>
      <c r="AB14" s="81">
        <f>AB15+AB17</f>
        <v>47734219</v>
      </c>
      <c r="AC14" s="81"/>
      <c r="AD14" s="81"/>
      <c r="AE14" s="81"/>
      <c r="AF14" s="88">
        <f t="shared" si="0"/>
        <v>92.58147720290015</v>
      </c>
      <c r="AG14" s="88"/>
      <c r="AH14" s="88"/>
      <c r="AI14" s="81">
        <f>AI15+AI17</f>
        <v>46579412</v>
      </c>
      <c r="AJ14" s="81"/>
      <c r="AK14" s="81"/>
      <c r="AL14" s="81"/>
      <c r="AM14" s="88">
        <f t="shared" si="1"/>
        <v>97.58075647995832</v>
      </c>
      <c r="AN14" s="88"/>
      <c r="AO14" s="88"/>
      <c r="AP14" s="16"/>
      <c r="AQ14" s="167" t="s">
        <v>9</v>
      </c>
      <c r="AR14" s="168"/>
      <c r="AS14" s="168"/>
      <c r="AT14" s="168"/>
      <c r="AU14" s="168"/>
      <c r="AV14" s="81">
        <f>AV15+AV17</f>
        <v>46563000</v>
      </c>
      <c r="AW14" s="81"/>
      <c r="AX14" s="81"/>
      <c r="AY14" s="81"/>
      <c r="AZ14" s="82">
        <f>AV14/'P34～35'!N14*100</f>
        <v>88.13288932310637</v>
      </c>
      <c r="BA14" s="82"/>
      <c r="BB14" s="82"/>
      <c r="BC14" s="225">
        <f>SUM('P32～33'!AI14:AL14)/SUM('P32～33'!AB14:AE14)*100</f>
        <v>93.87024501857351</v>
      </c>
      <c r="BD14" s="226"/>
      <c r="BE14" s="230">
        <f>SUM('P32～33'!AP14:AS14)/SUM('P32～33'!AB14:AE14)*100</f>
        <v>90.68952927056756</v>
      </c>
      <c r="BF14" s="231"/>
      <c r="BG14" s="230">
        <f>SUM('P32～33'!AW14:AZ14)/SUM('P32～33'!AB14:AE14)*100</f>
        <v>92.38467119962567</v>
      </c>
      <c r="BH14" s="231"/>
      <c r="BI14" s="232">
        <f>SUM('P32～33'!BD14:BG14)/SUM('P32～33'!AB14:AE14)*100</f>
        <v>101.99875744707754</v>
      </c>
      <c r="BJ14" s="233"/>
      <c r="BK14" s="230">
        <f>SUM('P32～33'!BK14:BN14)/SUM('P32～33'!AB14:AE14)*100</f>
        <v>184.27119701223728</v>
      </c>
      <c r="BL14" s="231"/>
      <c r="BM14" s="234">
        <f>SUM('P34～35'!N14:Q14)/SUM('P32～33'!AB14:AE14)*100</f>
        <v>192.8425089903679</v>
      </c>
      <c r="BN14" s="235"/>
      <c r="BO14" s="234">
        <f>SUM('P34～35'!U14:X14)/SUM('P32～33'!AB14:AE14)*100</f>
        <v>188.1939003069006</v>
      </c>
      <c r="BP14" s="235"/>
      <c r="BQ14" s="227">
        <f>SUM('P34～35'!AB14:AE14)/SUM('P32～33'!AB14:AE14)*100</f>
        <v>174.23269290988176</v>
      </c>
      <c r="BR14" s="228"/>
      <c r="BS14" s="227">
        <f>SUM('P34～35'!AI14:AL14)/SUM('P32～33'!AB14:AE14)*100</f>
        <v>170.01757977686535</v>
      </c>
      <c r="BT14" s="228"/>
      <c r="BU14" s="312">
        <f>SUM(AV14)/SUM('P32～33'!AB14:AE14)*100</f>
        <v>169.95767501638238</v>
      </c>
      <c r="BV14" s="313"/>
    </row>
    <row r="15" spans="1:74" s="14" customFormat="1" ht="20.25" customHeight="1">
      <c r="A15" s="15"/>
      <c r="B15" s="20"/>
      <c r="C15" s="156" t="s">
        <v>84</v>
      </c>
      <c r="D15" s="157"/>
      <c r="E15" s="157"/>
      <c r="F15" s="158"/>
      <c r="G15" s="68">
        <v>901545</v>
      </c>
      <c r="H15" s="69"/>
      <c r="I15" s="69"/>
      <c r="J15" s="70"/>
      <c r="K15" s="33">
        <f>G15/'P32～33'!BD15*100</f>
        <v>100.22400586973197</v>
      </c>
      <c r="L15" s="34"/>
      <c r="M15" s="100"/>
      <c r="N15" s="68">
        <v>933555</v>
      </c>
      <c r="O15" s="69"/>
      <c r="P15" s="69"/>
      <c r="Q15" s="70"/>
      <c r="R15" s="33">
        <f t="shared" si="2"/>
        <v>103.55057151889258</v>
      </c>
      <c r="S15" s="34"/>
      <c r="T15" s="100"/>
      <c r="U15" s="68">
        <v>900490</v>
      </c>
      <c r="V15" s="69"/>
      <c r="W15" s="69"/>
      <c r="X15" s="70"/>
      <c r="Y15" s="33">
        <f t="shared" si="3"/>
        <v>96.45816261495038</v>
      </c>
      <c r="Z15" s="34"/>
      <c r="AA15" s="100"/>
      <c r="AB15" s="81">
        <v>897183</v>
      </c>
      <c r="AC15" s="81"/>
      <c r="AD15" s="81"/>
      <c r="AE15" s="81"/>
      <c r="AF15" s="88">
        <f t="shared" si="0"/>
        <v>99.63275549978346</v>
      </c>
      <c r="AG15" s="88"/>
      <c r="AH15" s="88"/>
      <c r="AI15" s="229">
        <v>891953</v>
      </c>
      <c r="AJ15" s="229"/>
      <c r="AK15" s="229"/>
      <c r="AL15" s="229"/>
      <c r="AM15" s="88">
        <f t="shared" si="1"/>
        <v>99.41706430014835</v>
      </c>
      <c r="AN15" s="88"/>
      <c r="AO15" s="88"/>
      <c r="AP15" s="15"/>
      <c r="AQ15" s="20"/>
      <c r="AR15" s="156" t="s">
        <v>84</v>
      </c>
      <c r="AS15" s="157"/>
      <c r="AT15" s="157"/>
      <c r="AU15" s="158"/>
      <c r="AV15" s="229">
        <v>896000</v>
      </c>
      <c r="AW15" s="229"/>
      <c r="AX15" s="229"/>
      <c r="AY15" s="229"/>
      <c r="AZ15" s="82">
        <f>AV15/'P34～35'!N15*100</f>
        <v>95.97720541371424</v>
      </c>
      <c r="BA15" s="82"/>
      <c r="BB15" s="82"/>
      <c r="BC15" s="225">
        <f>SUM('P32～33'!AI15:AL15)/SUM('P32～33'!AB15:AE15)*100</f>
        <v>99.04108635636015</v>
      </c>
      <c r="BD15" s="226"/>
      <c r="BE15" s="230">
        <f>SUM('P32～33'!AP15:AS15)/SUM('P32～33'!AB15:AE15)*100</f>
        <v>98.80735115572293</v>
      </c>
      <c r="BF15" s="231"/>
      <c r="BG15" s="230">
        <f>SUM('P32～33'!AW15:AZ15)/SUM('P32～33'!AB15:AE15)*100</f>
        <v>105.25391878620091</v>
      </c>
      <c r="BH15" s="231"/>
      <c r="BI15" s="232">
        <f>SUM('P32～33'!BD15:BG15)/SUM('P32～33'!AB15:AE15)*100</f>
        <v>173.90556247245058</v>
      </c>
      <c r="BJ15" s="233"/>
      <c r="BK15" s="230">
        <f>SUM('P32～33'!BK15:BN15)/SUM('P32～33'!AB15:AE15)*100</f>
        <v>174.29512114017928</v>
      </c>
      <c r="BL15" s="231"/>
      <c r="BM15" s="234">
        <f>SUM('P34～35'!N15:Q15)/SUM('P32～33'!AB15:AE15)*100</f>
        <v>180.48359407020175</v>
      </c>
      <c r="BN15" s="235"/>
      <c r="BO15" s="234">
        <f>SUM('P34～35'!U15:X15)/SUM('P32～33'!AB15:AE15)*100</f>
        <v>174.09115866154215</v>
      </c>
      <c r="BP15" s="235"/>
      <c r="BQ15" s="227">
        <f>SUM('P34～35'!AB15:AE15)/SUM('P32～33'!AB15:AE15)*100</f>
        <v>173.45181845599438</v>
      </c>
      <c r="BR15" s="228"/>
      <c r="BS15" s="227">
        <f>SUM('P34～35'!AI15:AL15)/SUM('P32～33'!AB15:AE15)*100</f>
        <v>172.4407058841725</v>
      </c>
      <c r="BT15" s="228"/>
      <c r="BU15" s="312">
        <f>SUM(AV15)/SUM('P32～33'!AB15:AE15)*100</f>
        <v>173.22310981881174</v>
      </c>
      <c r="BV15" s="313"/>
    </row>
    <row r="16" spans="1:74" s="14" customFormat="1" ht="24.75" customHeight="1">
      <c r="A16" s="15"/>
      <c r="B16" s="19"/>
      <c r="C16" s="159" t="s">
        <v>82</v>
      </c>
      <c r="D16" s="160"/>
      <c r="E16" s="160"/>
      <c r="F16" s="161"/>
      <c r="G16" s="68">
        <v>298577</v>
      </c>
      <c r="H16" s="69"/>
      <c r="I16" s="69"/>
      <c r="J16" s="70"/>
      <c r="K16" s="33">
        <f>G16/'P32～33'!BD16*100</f>
        <v>112.15591850226883</v>
      </c>
      <c r="L16" s="34"/>
      <c r="M16" s="100"/>
      <c r="N16" s="68">
        <v>307145</v>
      </c>
      <c r="O16" s="69"/>
      <c r="P16" s="69"/>
      <c r="Q16" s="70"/>
      <c r="R16" s="33">
        <f t="shared" si="2"/>
        <v>102.86961152399547</v>
      </c>
      <c r="S16" s="34"/>
      <c r="T16" s="100"/>
      <c r="U16" s="68">
        <v>304443</v>
      </c>
      <c r="V16" s="69"/>
      <c r="W16" s="69"/>
      <c r="X16" s="70"/>
      <c r="Y16" s="33">
        <f t="shared" si="3"/>
        <v>99.1202852073125</v>
      </c>
      <c r="Z16" s="34"/>
      <c r="AA16" s="100"/>
      <c r="AB16" s="81">
        <v>308839</v>
      </c>
      <c r="AC16" s="81"/>
      <c r="AD16" s="81"/>
      <c r="AE16" s="81"/>
      <c r="AF16" s="88">
        <f t="shared" si="0"/>
        <v>101.44394845668975</v>
      </c>
      <c r="AG16" s="88"/>
      <c r="AH16" s="88"/>
      <c r="AI16" s="229">
        <v>304606</v>
      </c>
      <c r="AJ16" s="229"/>
      <c r="AK16" s="229"/>
      <c r="AL16" s="229"/>
      <c r="AM16" s="88">
        <f t="shared" si="1"/>
        <v>98.62938294710189</v>
      </c>
      <c r="AN16" s="88"/>
      <c r="AO16" s="88"/>
      <c r="AP16" s="15"/>
      <c r="AQ16" s="19"/>
      <c r="AR16" s="159" t="s">
        <v>82</v>
      </c>
      <c r="AS16" s="160"/>
      <c r="AT16" s="160"/>
      <c r="AU16" s="161"/>
      <c r="AV16" s="229">
        <v>302000</v>
      </c>
      <c r="AW16" s="229"/>
      <c r="AX16" s="229"/>
      <c r="AY16" s="229"/>
      <c r="AZ16" s="82">
        <f>AV16/'P34～35'!N16*100</f>
        <v>98.32489540770646</v>
      </c>
      <c r="BA16" s="82"/>
      <c r="BB16" s="82"/>
      <c r="BC16" s="225" t="s">
        <v>89</v>
      </c>
      <c r="BD16" s="226"/>
      <c r="BE16" s="225" t="s">
        <v>89</v>
      </c>
      <c r="BF16" s="226"/>
      <c r="BG16" s="225" t="s">
        <v>89</v>
      </c>
      <c r="BH16" s="226"/>
      <c r="BI16" s="225" t="s">
        <v>89</v>
      </c>
      <c r="BJ16" s="226"/>
      <c r="BK16" s="225" t="s">
        <v>89</v>
      </c>
      <c r="BL16" s="226"/>
      <c r="BM16" s="225" t="s">
        <v>89</v>
      </c>
      <c r="BN16" s="226"/>
      <c r="BO16" s="225" t="s">
        <v>89</v>
      </c>
      <c r="BP16" s="226"/>
      <c r="BQ16" s="225" t="s">
        <v>89</v>
      </c>
      <c r="BR16" s="226"/>
      <c r="BS16" s="225" t="s">
        <v>89</v>
      </c>
      <c r="BT16" s="226"/>
      <c r="BU16" s="225" t="s">
        <v>89</v>
      </c>
      <c r="BV16" s="226"/>
    </row>
    <row r="17" spans="1:74" s="14" customFormat="1" ht="20.25" customHeight="1">
      <c r="A17" s="15"/>
      <c r="B17" s="19"/>
      <c r="C17" s="156" t="s">
        <v>85</v>
      </c>
      <c r="D17" s="157"/>
      <c r="E17" s="157"/>
      <c r="F17" s="158"/>
      <c r="G17" s="68">
        <v>49582905</v>
      </c>
      <c r="H17" s="69"/>
      <c r="I17" s="69"/>
      <c r="J17" s="70"/>
      <c r="K17" s="33">
        <f>G17/'P32～33'!BD17*100</f>
        <v>183.3355968542224</v>
      </c>
      <c r="L17" s="34"/>
      <c r="M17" s="100"/>
      <c r="N17" s="68">
        <v>51899162</v>
      </c>
      <c r="O17" s="69"/>
      <c r="P17" s="69"/>
      <c r="Q17" s="70"/>
      <c r="R17" s="33">
        <f t="shared" si="2"/>
        <v>104.67148304440815</v>
      </c>
      <c r="S17" s="34"/>
      <c r="T17" s="100"/>
      <c r="U17" s="68">
        <v>50658656</v>
      </c>
      <c r="V17" s="69"/>
      <c r="W17" s="69"/>
      <c r="X17" s="70"/>
      <c r="Y17" s="33">
        <f t="shared" si="3"/>
        <v>97.60977643531122</v>
      </c>
      <c r="Z17" s="34"/>
      <c r="AA17" s="100"/>
      <c r="AB17" s="81">
        <v>46837036</v>
      </c>
      <c r="AC17" s="81"/>
      <c r="AD17" s="81"/>
      <c r="AE17" s="81"/>
      <c r="AF17" s="88">
        <f t="shared" si="0"/>
        <v>92.4561362228007</v>
      </c>
      <c r="AG17" s="88"/>
      <c r="AH17" s="88"/>
      <c r="AI17" s="229">
        <v>45687459</v>
      </c>
      <c r="AJ17" s="229"/>
      <c r="AK17" s="229"/>
      <c r="AL17" s="229"/>
      <c r="AM17" s="88">
        <f t="shared" si="1"/>
        <v>97.54558123618241</v>
      </c>
      <c r="AN17" s="88"/>
      <c r="AO17" s="88"/>
      <c r="AP17" s="15"/>
      <c r="AQ17" s="19"/>
      <c r="AR17" s="156" t="s">
        <v>85</v>
      </c>
      <c r="AS17" s="157"/>
      <c r="AT17" s="157"/>
      <c r="AU17" s="158"/>
      <c r="AV17" s="229">
        <v>45667000</v>
      </c>
      <c r="AW17" s="229"/>
      <c r="AX17" s="229"/>
      <c r="AY17" s="229"/>
      <c r="AZ17" s="82">
        <f>AV17/'P34～35'!N17*100</f>
        <v>87.99178684233861</v>
      </c>
      <c r="BA17" s="82"/>
      <c r="BB17" s="82"/>
      <c r="BC17" s="225">
        <f>SUM('P32～33'!AI17:AL17)/SUM('P32～33'!AB17:AE17)*100</f>
        <v>93.77074089246</v>
      </c>
      <c r="BD17" s="226"/>
      <c r="BE17" s="230">
        <f>SUM('P32～33'!AP17:AS17)/SUM('P32～33'!AB17:AE17)*100</f>
        <v>90.53331547094375</v>
      </c>
      <c r="BF17" s="231"/>
      <c r="BG17" s="230">
        <f>SUM('P32～33'!AW17:AZ17)/SUM('P32～33'!AB17:AE17)*100</f>
        <v>92.13702422088687</v>
      </c>
      <c r="BH17" s="231"/>
      <c r="BI17" s="232">
        <f>SUM('P32～33'!BD17:BG17)/SUM('P32～33'!AB17:AE17)*100</f>
        <v>100.6150321829937</v>
      </c>
      <c r="BJ17" s="233"/>
      <c r="BK17" s="230">
        <f>SUM('P32～33'!BK17:BN17)/SUM('P32～33'!AB17:AE17)*100</f>
        <v>184.46316977775945</v>
      </c>
      <c r="BL17" s="231"/>
      <c r="BM17" s="234">
        <f>SUM('P34～35'!N17:Q17)/SUM('P32～33'!AB17:AE17)*100</f>
        <v>193.0803354771053</v>
      </c>
      <c r="BN17" s="235"/>
      <c r="BO17" s="234">
        <f>SUM('P34～35'!U17:X17)/SUM('P32～33'!AB17:AE17)*100</f>
        <v>188.4652837997514</v>
      </c>
      <c r="BP17" s="235"/>
      <c r="BQ17" s="227">
        <f>SUM('P34～35'!AB17:AE17)/SUM('P32～33'!AB17:AE17)*100</f>
        <v>174.2477195225861</v>
      </c>
      <c r="BR17" s="228"/>
      <c r="BS17" s="227">
        <f>SUM('P34～35'!AI17:AL17)/SUM('P32～33'!AB17:AE17)*100</f>
        <v>169.97095079909948</v>
      </c>
      <c r="BT17" s="228"/>
      <c r="BU17" s="312">
        <f>SUM(AV17)/SUM('P32～33'!AB17:AE17)*100</f>
        <v>169.8948372274868</v>
      </c>
      <c r="BV17" s="313"/>
    </row>
    <row r="18" spans="1:74" s="14" customFormat="1" ht="20.25" customHeight="1">
      <c r="A18" s="15"/>
      <c r="B18" s="167" t="s">
        <v>10</v>
      </c>
      <c r="C18" s="168"/>
      <c r="D18" s="168"/>
      <c r="E18" s="168"/>
      <c r="F18" s="168"/>
      <c r="G18" s="81">
        <v>2036501</v>
      </c>
      <c r="H18" s="81"/>
      <c r="I18" s="81"/>
      <c r="J18" s="81"/>
      <c r="K18" s="82">
        <f>G18/'P32～33'!BD18*100</f>
        <v>117.0371260086653</v>
      </c>
      <c r="L18" s="82"/>
      <c r="M18" s="82"/>
      <c r="N18" s="81">
        <v>1925913</v>
      </c>
      <c r="O18" s="81"/>
      <c r="P18" s="81"/>
      <c r="Q18" s="81"/>
      <c r="R18" s="88">
        <f>SUM(N18/G18)*100</f>
        <v>94.56970558816322</v>
      </c>
      <c r="S18" s="88"/>
      <c r="T18" s="88"/>
      <c r="U18" s="81">
        <v>1818957</v>
      </c>
      <c r="V18" s="81"/>
      <c r="W18" s="81"/>
      <c r="X18" s="81"/>
      <c r="Y18" s="88">
        <f>SUM(U18/N18)*100</f>
        <v>94.44647811193964</v>
      </c>
      <c r="Z18" s="88"/>
      <c r="AA18" s="88"/>
      <c r="AB18" s="81">
        <v>1630355</v>
      </c>
      <c r="AC18" s="81"/>
      <c r="AD18" s="81"/>
      <c r="AE18" s="81"/>
      <c r="AF18" s="88">
        <f t="shared" si="0"/>
        <v>89.63131069068703</v>
      </c>
      <c r="AG18" s="88"/>
      <c r="AH18" s="88"/>
      <c r="AI18" s="229">
        <v>1562761</v>
      </c>
      <c r="AJ18" s="229"/>
      <c r="AK18" s="229"/>
      <c r="AL18" s="229"/>
      <c r="AM18" s="88">
        <f t="shared" si="1"/>
        <v>95.85403179062229</v>
      </c>
      <c r="AN18" s="88"/>
      <c r="AO18" s="88"/>
      <c r="AP18" s="15"/>
      <c r="AQ18" s="167" t="s">
        <v>10</v>
      </c>
      <c r="AR18" s="168"/>
      <c r="AS18" s="168"/>
      <c r="AT18" s="168"/>
      <c r="AU18" s="168"/>
      <c r="AV18" s="229">
        <v>1354000</v>
      </c>
      <c r="AW18" s="229"/>
      <c r="AX18" s="229"/>
      <c r="AY18" s="229"/>
      <c r="AZ18" s="82">
        <f>AV18/'P34～35'!N18*100</f>
        <v>70.30431800398046</v>
      </c>
      <c r="BA18" s="82"/>
      <c r="BB18" s="82"/>
      <c r="BC18" s="225">
        <f>SUM('P32～33'!AI18:AL18)/SUM('P32～33'!AB18:AE18)*100</f>
        <v>64.98925809195295</v>
      </c>
      <c r="BD18" s="226"/>
      <c r="BE18" s="230">
        <f>SUM('P32～33'!AP18:AS18)/SUM('P32～33'!AB18:AE18)*100</f>
        <v>71.20162519730542</v>
      </c>
      <c r="BF18" s="231"/>
      <c r="BG18" s="230">
        <f>SUM('P32～33'!AW18:AZ18)/SUM('P32～33'!AB18:AE18)*100</f>
        <v>43.26486532826422</v>
      </c>
      <c r="BH18" s="231"/>
      <c r="BI18" s="232">
        <f>SUM('P32～33'!BD18:BG18)/SUM('P32～33'!AB18:AE18)*100</f>
        <v>34.53062049055177</v>
      </c>
      <c r="BJ18" s="233"/>
      <c r="BK18" s="230">
        <f>SUM('P32～33'!BK18:BN18)/SUM('P32～33'!AB18:AE18)*100</f>
        <v>40.41364581510106</v>
      </c>
      <c r="BL18" s="231"/>
      <c r="BM18" s="234">
        <f>SUM('P34～35'!N18:Q18)/SUM('P32～33'!AB18:AE18)*100</f>
        <v>38.21906586478413</v>
      </c>
      <c r="BN18" s="235"/>
      <c r="BO18" s="234">
        <f>SUM('P34～35'!U18:X18)/SUM('P32～33'!AB18:AE18)*100</f>
        <v>36.096561676571135</v>
      </c>
      <c r="BP18" s="235"/>
      <c r="BQ18" s="227">
        <f>SUM('P34～35'!AB18:AE18)/SUM('P32～33'!AB18:AE18)*100</f>
        <v>32.35382134498293</v>
      </c>
      <c r="BR18" s="228"/>
      <c r="BS18" s="227">
        <f>SUM('P34～35'!AI18:AL18)/SUM('P32～33'!AB18:AE18)*100</f>
        <v>31.012442197501084</v>
      </c>
      <c r="BT18" s="228"/>
      <c r="BU18" s="312">
        <f>SUM(AV18)/SUM('P32～33'!AB18:AE18)*100</f>
        <v>26.869653603728572</v>
      </c>
      <c r="BV18" s="313"/>
    </row>
    <row r="19" spans="1:74" s="14" customFormat="1" ht="20.25" customHeight="1">
      <c r="A19" s="15"/>
      <c r="B19" s="167" t="s">
        <v>11</v>
      </c>
      <c r="C19" s="168"/>
      <c r="D19" s="168"/>
      <c r="E19" s="168"/>
      <c r="F19" s="168"/>
      <c r="G19" s="81">
        <v>2547810</v>
      </c>
      <c r="H19" s="81"/>
      <c r="I19" s="81"/>
      <c r="J19" s="81"/>
      <c r="K19" s="82">
        <f>G19/'P32～33'!BD19*100</f>
        <v>111.36209760995095</v>
      </c>
      <c r="L19" s="82"/>
      <c r="M19" s="82"/>
      <c r="N19" s="81">
        <v>1128046</v>
      </c>
      <c r="O19" s="81"/>
      <c r="P19" s="81"/>
      <c r="Q19" s="81"/>
      <c r="R19" s="88" t="s">
        <v>94</v>
      </c>
      <c r="S19" s="88"/>
      <c r="T19" s="88"/>
      <c r="U19" s="81">
        <v>915795</v>
      </c>
      <c r="V19" s="81"/>
      <c r="W19" s="81"/>
      <c r="X19" s="81"/>
      <c r="Y19" s="88" t="s">
        <v>94</v>
      </c>
      <c r="Z19" s="88"/>
      <c r="AA19" s="88"/>
      <c r="AB19" s="81">
        <v>1103622</v>
      </c>
      <c r="AC19" s="81"/>
      <c r="AD19" s="81"/>
      <c r="AE19" s="81"/>
      <c r="AF19" s="88">
        <f t="shared" si="0"/>
        <v>120.50972106202806</v>
      </c>
      <c r="AG19" s="88"/>
      <c r="AH19" s="88"/>
      <c r="AI19" s="229">
        <v>1217127</v>
      </c>
      <c r="AJ19" s="229"/>
      <c r="AK19" s="229"/>
      <c r="AL19" s="229"/>
      <c r="AM19" s="88">
        <f t="shared" si="1"/>
        <v>110.28477141630016</v>
      </c>
      <c r="AN19" s="88"/>
      <c r="AO19" s="88"/>
      <c r="AP19" s="15"/>
      <c r="AQ19" s="167" t="s">
        <v>11</v>
      </c>
      <c r="AR19" s="168"/>
      <c r="AS19" s="168"/>
      <c r="AT19" s="168"/>
      <c r="AU19" s="168"/>
      <c r="AV19" s="229">
        <v>1259000</v>
      </c>
      <c r="AW19" s="229"/>
      <c r="AX19" s="229"/>
      <c r="AY19" s="229"/>
      <c r="AZ19" s="82">
        <f>AV19/'P34～35'!N19*100</f>
        <v>111.60892374956339</v>
      </c>
      <c r="BA19" s="82"/>
      <c r="BB19" s="82"/>
      <c r="BC19" s="225" t="s">
        <v>89</v>
      </c>
      <c r="BD19" s="226"/>
      <c r="BE19" s="225" t="s">
        <v>89</v>
      </c>
      <c r="BF19" s="226"/>
      <c r="BG19" s="225" t="s">
        <v>89</v>
      </c>
      <c r="BH19" s="226"/>
      <c r="BI19" s="225" t="s">
        <v>89</v>
      </c>
      <c r="BJ19" s="226"/>
      <c r="BK19" s="225" t="s">
        <v>89</v>
      </c>
      <c r="BL19" s="226"/>
      <c r="BM19" s="225" t="s">
        <v>89</v>
      </c>
      <c r="BN19" s="226"/>
      <c r="BO19" s="225" t="s">
        <v>89</v>
      </c>
      <c r="BP19" s="226"/>
      <c r="BQ19" s="225" t="s">
        <v>89</v>
      </c>
      <c r="BR19" s="226"/>
      <c r="BS19" s="225" t="s">
        <v>89</v>
      </c>
      <c r="BT19" s="226"/>
      <c r="BU19" s="225" t="s">
        <v>89</v>
      </c>
      <c r="BV19" s="226"/>
    </row>
    <row r="20" spans="1:74" s="17" customFormat="1" ht="20.25" customHeight="1">
      <c r="A20" s="16"/>
      <c r="B20" s="185" t="s">
        <v>12</v>
      </c>
      <c r="C20" s="157"/>
      <c r="D20" s="157"/>
      <c r="E20" s="157"/>
      <c r="F20" s="158"/>
      <c r="G20" s="81">
        <v>1855642</v>
      </c>
      <c r="H20" s="81"/>
      <c r="I20" s="81"/>
      <c r="J20" s="81"/>
      <c r="K20" s="82">
        <f>G20/'P32～33'!BD20*100</f>
        <v>99.64023793696325</v>
      </c>
      <c r="L20" s="82"/>
      <c r="M20" s="82"/>
      <c r="N20" s="81">
        <v>365324</v>
      </c>
      <c r="O20" s="81"/>
      <c r="P20" s="81"/>
      <c r="Q20" s="81"/>
      <c r="R20" s="88" t="s">
        <v>94</v>
      </c>
      <c r="S20" s="88"/>
      <c r="T20" s="88"/>
      <c r="U20" s="81">
        <v>403207</v>
      </c>
      <c r="V20" s="81"/>
      <c r="W20" s="81"/>
      <c r="X20" s="81"/>
      <c r="Y20" s="88" t="s">
        <v>94</v>
      </c>
      <c r="Z20" s="88"/>
      <c r="AA20" s="88"/>
      <c r="AB20" s="81">
        <v>326009</v>
      </c>
      <c r="AC20" s="81"/>
      <c r="AD20" s="81"/>
      <c r="AE20" s="81"/>
      <c r="AF20" s="88">
        <f t="shared" si="0"/>
        <v>80.85400303070135</v>
      </c>
      <c r="AG20" s="88"/>
      <c r="AH20" s="88"/>
      <c r="AI20" s="229">
        <v>290649</v>
      </c>
      <c r="AJ20" s="229"/>
      <c r="AK20" s="229"/>
      <c r="AL20" s="229"/>
      <c r="AM20" s="88">
        <f t="shared" si="1"/>
        <v>89.15367367158575</v>
      </c>
      <c r="AN20" s="88"/>
      <c r="AO20" s="88"/>
      <c r="AP20" s="16"/>
      <c r="AQ20" s="185" t="s">
        <v>12</v>
      </c>
      <c r="AR20" s="157"/>
      <c r="AS20" s="157"/>
      <c r="AT20" s="157"/>
      <c r="AU20" s="158"/>
      <c r="AV20" s="229">
        <v>319000</v>
      </c>
      <c r="AW20" s="229"/>
      <c r="AX20" s="229"/>
      <c r="AY20" s="229"/>
      <c r="AZ20" s="82">
        <f>AV20/'P34～35'!N20*100</f>
        <v>87.31974904468362</v>
      </c>
      <c r="BA20" s="82"/>
      <c r="BB20" s="82"/>
      <c r="BC20" s="225" t="s">
        <v>89</v>
      </c>
      <c r="BD20" s="226"/>
      <c r="BE20" s="225" t="s">
        <v>89</v>
      </c>
      <c r="BF20" s="226"/>
      <c r="BG20" s="225" t="s">
        <v>89</v>
      </c>
      <c r="BH20" s="226"/>
      <c r="BI20" s="225" t="s">
        <v>89</v>
      </c>
      <c r="BJ20" s="226"/>
      <c r="BK20" s="225" t="s">
        <v>89</v>
      </c>
      <c r="BL20" s="226"/>
      <c r="BM20" s="225" t="s">
        <v>89</v>
      </c>
      <c r="BN20" s="226"/>
      <c r="BO20" s="225" t="s">
        <v>89</v>
      </c>
      <c r="BP20" s="226"/>
      <c r="BQ20" s="225" t="s">
        <v>89</v>
      </c>
      <c r="BR20" s="226"/>
      <c r="BS20" s="225" t="s">
        <v>89</v>
      </c>
      <c r="BT20" s="226"/>
      <c r="BU20" s="225" t="s">
        <v>89</v>
      </c>
      <c r="BV20" s="226"/>
    </row>
    <row r="21" spans="1:74" s="14" customFormat="1" ht="20.25" customHeight="1">
      <c r="A21" s="184" t="s">
        <v>13</v>
      </c>
      <c r="B21" s="168"/>
      <c r="C21" s="168"/>
      <c r="D21" s="168"/>
      <c r="E21" s="168"/>
      <c r="F21" s="168"/>
      <c r="G21" s="81">
        <f>SUM(G22:J23)</f>
        <v>27761484</v>
      </c>
      <c r="H21" s="81"/>
      <c r="I21" s="81"/>
      <c r="J21" s="81"/>
      <c r="K21" s="82">
        <f>G21/'P32～33'!BD21*100</f>
        <v>102.58277120597891</v>
      </c>
      <c r="L21" s="82"/>
      <c r="M21" s="82"/>
      <c r="N21" s="81">
        <f>SUM(N22:Q23)</f>
        <v>24278813</v>
      </c>
      <c r="O21" s="81"/>
      <c r="P21" s="81"/>
      <c r="Q21" s="81"/>
      <c r="R21" s="88">
        <f aca="true" t="shared" si="4" ref="R21:R31">SUM(N21/G21)*100</f>
        <v>87.45502581922494</v>
      </c>
      <c r="S21" s="88"/>
      <c r="T21" s="88"/>
      <c r="U21" s="81">
        <f>SUM(U22:X23)</f>
        <v>13755729</v>
      </c>
      <c r="V21" s="81"/>
      <c r="W21" s="81"/>
      <c r="X21" s="81"/>
      <c r="Y21" s="88">
        <f aca="true" t="shared" si="5" ref="Y21:Y27">SUM(U21/N21)*100</f>
        <v>56.65733740772253</v>
      </c>
      <c r="Z21" s="88"/>
      <c r="AA21" s="88"/>
      <c r="AB21" s="81">
        <f>SUM(AB22:AE23)</f>
        <v>12165235</v>
      </c>
      <c r="AC21" s="81"/>
      <c r="AD21" s="81"/>
      <c r="AE21" s="81"/>
      <c r="AF21" s="88">
        <f t="shared" si="0"/>
        <v>88.43758844042362</v>
      </c>
      <c r="AG21" s="88"/>
      <c r="AH21" s="88"/>
      <c r="AI21" s="81">
        <f>SUM(AI22:AL23)</f>
        <v>11892723</v>
      </c>
      <c r="AJ21" s="81"/>
      <c r="AK21" s="81"/>
      <c r="AL21" s="81"/>
      <c r="AM21" s="88">
        <f t="shared" si="1"/>
        <v>97.75991174851944</v>
      </c>
      <c r="AN21" s="88"/>
      <c r="AO21" s="88"/>
      <c r="AP21" s="184" t="s">
        <v>13</v>
      </c>
      <c r="AQ21" s="168"/>
      <c r="AR21" s="168"/>
      <c r="AS21" s="168"/>
      <c r="AT21" s="168"/>
      <c r="AU21" s="168"/>
      <c r="AV21" s="81">
        <f>SUM(AV22:AY23)</f>
        <v>11965000</v>
      </c>
      <c r="AW21" s="81"/>
      <c r="AX21" s="81"/>
      <c r="AY21" s="81"/>
      <c r="AZ21" s="82">
        <f>AV21/'P34～35'!N21*100</f>
        <v>49.28165145470662</v>
      </c>
      <c r="BA21" s="82"/>
      <c r="BB21" s="82"/>
      <c r="BC21" s="225">
        <f>SUM('P32～33'!AI21:AL21)/SUM('P32～33'!AB21:AE21)*100</f>
        <v>137.9198344200897</v>
      </c>
      <c r="BD21" s="226"/>
      <c r="BE21" s="230">
        <f>SUM('P32～33'!AP21:AS21)/SUM('P32～33'!AB21:AE21)*100</f>
        <v>144.07068817747447</v>
      </c>
      <c r="BF21" s="231"/>
      <c r="BG21" s="230">
        <f>SUM('P32～33'!AW21:AZ21)/SUM('P32～33'!AB21:AE21)*100</f>
        <v>151.22738826781946</v>
      </c>
      <c r="BH21" s="231"/>
      <c r="BI21" s="232">
        <f>SUM('P32～33'!BD21:BG21)/SUM('P32～33'!AB21:AE21)*100</f>
        <v>168.72288239620534</v>
      </c>
      <c r="BJ21" s="233"/>
      <c r="BK21" s="230">
        <f>SUM('P32～33'!BK21:BN21)/SUM('P32～33'!AB21:AE21)*100</f>
        <v>173.08060842063222</v>
      </c>
      <c r="BL21" s="231"/>
      <c r="BM21" s="234">
        <f>SUM('P34～35'!N21:Q21)/SUM('P32～33'!AB21:AE21)*100</f>
        <v>151.36769078233553</v>
      </c>
      <c r="BN21" s="235"/>
      <c r="BO21" s="234">
        <f>SUM('P34～35'!U21:X21)/SUM('P32～33'!AB21:AE21)*100</f>
        <v>85.76090329282596</v>
      </c>
      <c r="BP21" s="235"/>
      <c r="BQ21" s="227">
        <f>SUM('P34～35'!AB21:AE21)/SUM('P32～33'!AB21:AE21)*100</f>
        <v>75.84487469689913</v>
      </c>
      <c r="BR21" s="228"/>
      <c r="BS21" s="227">
        <f>SUM('P34～35'!AI21:AL21)/SUM('P32～33'!AB21:AE21)*100</f>
        <v>74.14588256946374</v>
      </c>
      <c r="BT21" s="228"/>
      <c r="BU21" s="312">
        <f>SUM(AV21)/SUM('P32～33'!AB21:AE21)*100</f>
        <v>74.59649778638867</v>
      </c>
      <c r="BV21" s="313"/>
    </row>
    <row r="22" spans="1:74" s="14" customFormat="1" ht="20.25" customHeight="1">
      <c r="A22" s="15"/>
      <c r="B22" s="167" t="s">
        <v>8</v>
      </c>
      <c r="C22" s="186"/>
      <c r="D22" s="186"/>
      <c r="E22" s="186"/>
      <c r="F22" s="186"/>
      <c r="G22" s="81">
        <v>26266315</v>
      </c>
      <c r="H22" s="81"/>
      <c r="I22" s="81"/>
      <c r="J22" s="81"/>
      <c r="K22" s="82">
        <f>G22/'P32～33'!BD22*100</f>
        <v>102.90777785569969</v>
      </c>
      <c r="L22" s="82"/>
      <c r="M22" s="82"/>
      <c r="N22" s="81">
        <v>22807473</v>
      </c>
      <c r="O22" s="81"/>
      <c r="P22" s="81"/>
      <c r="Q22" s="81"/>
      <c r="R22" s="88">
        <f t="shared" si="4"/>
        <v>86.83164349471937</v>
      </c>
      <c r="S22" s="88"/>
      <c r="T22" s="88"/>
      <c r="U22" s="81">
        <v>12381676</v>
      </c>
      <c r="V22" s="81"/>
      <c r="W22" s="81"/>
      <c r="X22" s="81"/>
      <c r="Y22" s="88">
        <f t="shared" si="5"/>
        <v>54.28780294949818</v>
      </c>
      <c r="Z22" s="88"/>
      <c r="AA22" s="88"/>
      <c r="AB22" s="81">
        <v>10963430</v>
      </c>
      <c r="AC22" s="81"/>
      <c r="AD22" s="81"/>
      <c r="AE22" s="81"/>
      <c r="AF22" s="88">
        <f t="shared" si="0"/>
        <v>88.54560561914235</v>
      </c>
      <c r="AG22" s="88"/>
      <c r="AH22" s="88"/>
      <c r="AI22" s="229">
        <v>10712155</v>
      </c>
      <c r="AJ22" s="229"/>
      <c r="AK22" s="229"/>
      <c r="AL22" s="229"/>
      <c r="AM22" s="88">
        <f t="shared" si="1"/>
        <v>97.70806216667593</v>
      </c>
      <c r="AN22" s="88"/>
      <c r="AO22" s="88"/>
      <c r="AP22" s="15"/>
      <c r="AQ22" s="167" t="s">
        <v>8</v>
      </c>
      <c r="AR22" s="186"/>
      <c r="AS22" s="186"/>
      <c r="AT22" s="186"/>
      <c r="AU22" s="186"/>
      <c r="AV22" s="229">
        <v>10878000</v>
      </c>
      <c r="AW22" s="229"/>
      <c r="AX22" s="229"/>
      <c r="AY22" s="229"/>
      <c r="AZ22" s="82">
        <f>AV22/'P34～35'!N22*100</f>
        <v>47.69489368681923</v>
      </c>
      <c r="BA22" s="82"/>
      <c r="BB22" s="82"/>
      <c r="BC22" s="225">
        <f>SUM('P32～33'!AI22:AL22)/SUM('P32～33'!AB22:AE22)*100</f>
        <v>143.47750052936593</v>
      </c>
      <c r="BD22" s="226"/>
      <c r="BE22" s="230">
        <f>SUM('P32～33'!AP22:AS22)/SUM('P32～33'!AB22:AE22)*100</f>
        <v>150.25864807971422</v>
      </c>
      <c r="BF22" s="231"/>
      <c r="BG22" s="230">
        <f>SUM('P32～33'!AW22:AZ22)/SUM('P32～33'!AB22:AE22)*100</f>
        <v>159.01927018086195</v>
      </c>
      <c r="BH22" s="231"/>
      <c r="BI22" s="232">
        <f>SUM('P32～33'!BD22:BG22)/SUM('P32～33'!AB22:AE22)*100</f>
        <v>178.90240805592234</v>
      </c>
      <c r="BJ22" s="233"/>
      <c r="BK22" s="230">
        <f>SUM('P32～33'!BK22:BN22)/SUM('P32～33'!AB22:AE22)*100</f>
        <v>184.10449266068593</v>
      </c>
      <c r="BL22" s="231"/>
      <c r="BM22" s="234">
        <f>SUM('P34～35'!N22:Q22)/SUM('P32～33'!AB22:AE22)*100</f>
        <v>159.86095672488864</v>
      </c>
      <c r="BN22" s="235"/>
      <c r="BO22" s="234">
        <f>SUM('P34～35'!U22:X22)/SUM('P32～33'!AB22:AE22)*100</f>
        <v>86.78500117999009</v>
      </c>
      <c r="BP22" s="235"/>
      <c r="BQ22" s="227">
        <f>SUM('P34～35'!AB22:AE22)/SUM('P32～33'!AB22:AE22)*100</f>
        <v>76.84430488140205</v>
      </c>
      <c r="BR22" s="228"/>
      <c r="BS22" s="227">
        <f>SUM('P34～35'!AI22:AL22)/SUM('P32～33'!AB22:AE22)*100</f>
        <v>75.08308118507033</v>
      </c>
      <c r="BT22" s="228"/>
      <c r="BU22" s="312">
        <f>SUM(AV22)/SUM('P32～33'!AB22:AE22)*100</f>
        <v>76.24551335666773</v>
      </c>
      <c r="BV22" s="313"/>
    </row>
    <row r="23" spans="1:74" s="17" customFormat="1" ht="20.25" customHeight="1">
      <c r="A23" s="16"/>
      <c r="B23" s="167" t="s">
        <v>9</v>
      </c>
      <c r="C23" s="186"/>
      <c r="D23" s="186"/>
      <c r="E23" s="186"/>
      <c r="F23" s="186"/>
      <c r="G23" s="81">
        <v>1495169</v>
      </c>
      <c r="H23" s="81"/>
      <c r="I23" s="81"/>
      <c r="J23" s="81"/>
      <c r="K23" s="82">
        <f>G23/'P32～33'!BD23*100</f>
        <v>97.19044118172818</v>
      </c>
      <c r="L23" s="82"/>
      <c r="M23" s="82"/>
      <c r="N23" s="81">
        <v>1471340</v>
      </c>
      <c r="O23" s="81"/>
      <c r="P23" s="81"/>
      <c r="Q23" s="81"/>
      <c r="R23" s="88">
        <f t="shared" si="4"/>
        <v>98.4062671176302</v>
      </c>
      <c r="S23" s="88"/>
      <c r="T23" s="88"/>
      <c r="U23" s="81">
        <v>1374053</v>
      </c>
      <c r="V23" s="81"/>
      <c r="W23" s="81"/>
      <c r="X23" s="81"/>
      <c r="Y23" s="88">
        <f t="shared" si="5"/>
        <v>93.38786412385988</v>
      </c>
      <c r="Z23" s="88"/>
      <c r="AA23" s="88"/>
      <c r="AB23" s="81">
        <v>1201805</v>
      </c>
      <c r="AC23" s="81"/>
      <c r="AD23" s="81"/>
      <c r="AE23" s="81"/>
      <c r="AF23" s="88">
        <f t="shared" si="0"/>
        <v>87.46423900679231</v>
      </c>
      <c r="AG23" s="88"/>
      <c r="AH23" s="88"/>
      <c r="AI23" s="229">
        <v>1180568</v>
      </c>
      <c r="AJ23" s="229"/>
      <c r="AK23" s="229"/>
      <c r="AL23" s="229"/>
      <c r="AM23" s="88">
        <f t="shared" si="1"/>
        <v>98.232908000882</v>
      </c>
      <c r="AN23" s="88"/>
      <c r="AO23" s="88"/>
      <c r="AP23" s="16"/>
      <c r="AQ23" s="167" t="s">
        <v>9</v>
      </c>
      <c r="AR23" s="186"/>
      <c r="AS23" s="186"/>
      <c r="AT23" s="186"/>
      <c r="AU23" s="186"/>
      <c r="AV23" s="229">
        <v>1087000</v>
      </c>
      <c r="AW23" s="229"/>
      <c r="AX23" s="229"/>
      <c r="AY23" s="229"/>
      <c r="AZ23" s="82">
        <f>AV23/'P34～35'!N23*100</f>
        <v>73.87823344706186</v>
      </c>
      <c r="BA23" s="82"/>
      <c r="BB23" s="82"/>
      <c r="BC23" s="225">
        <f>SUM('P32～33'!AI23:AL23)/SUM('P32～33'!AB23:AE23)*100</f>
        <v>93.18696482710298</v>
      </c>
      <c r="BD23" s="226"/>
      <c r="BE23" s="230">
        <f>SUM('P32～33'!AP23:AS23)/SUM('P32～33'!AB23:AE23)*100</f>
        <v>94.26467286260872</v>
      </c>
      <c r="BF23" s="231"/>
      <c r="BG23" s="230">
        <f>SUM('P32～33'!AW23:AZ23)/SUM('P32～33'!AB23:AE23)*100</f>
        <v>88.51163121319584</v>
      </c>
      <c r="BH23" s="231"/>
      <c r="BI23" s="232">
        <f>SUM('P32～33'!BD23:BG23)/SUM('P32～33'!AB23:AE23)*100</f>
        <v>86.78931803641969</v>
      </c>
      <c r="BJ23" s="233"/>
      <c r="BK23" s="230">
        <f>SUM('P32～33'!BK23:BN23)/SUM('P32～33'!AB23:AE23)*100</f>
        <v>84.35092109820947</v>
      </c>
      <c r="BL23" s="231"/>
      <c r="BM23" s="234">
        <f>SUM('P34～35'!N23:Q23)/SUM('P32～33'!AB23:AE23)*100</f>
        <v>83.0065927320855</v>
      </c>
      <c r="BN23" s="235"/>
      <c r="BO23" s="234">
        <f>SUM('P34～35'!U23:X23)/SUM('P32～33'!AB23:AE23)*100</f>
        <v>77.51808403448575</v>
      </c>
      <c r="BP23" s="235"/>
      <c r="BQ23" s="227">
        <f>SUM('P34～35'!AB23:AE23)/SUM('P32～33'!AB23:AE23)*100</f>
        <v>67.80060229340873</v>
      </c>
      <c r="BR23" s="228"/>
      <c r="BS23" s="227">
        <f>SUM('P34～35'!AI23:AL23)/SUM('P32～33'!AB23:AE23)*100</f>
        <v>66.6025032749281</v>
      </c>
      <c r="BT23" s="228"/>
      <c r="BU23" s="312">
        <f>SUM(AV23)/SUM('P32～33'!AB23:AE23)*100</f>
        <v>61.32380435506201</v>
      </c>
      <c r="BV23" s="313"/>
    </row>
    <row r="24" spans="1:74" s="14" customFormat="1" ht="20.25" customHeight="1">
      <c r="A24" s="212" t="s">
        <v>14</v>
      </c>
      <c r="B24" s="168"/>
      <c r="C24" s="168"/>
      <c r="D24" s="168"/>
      <c r="E24" s="168"/>
      <c r="F24" s="168"/>
      <c r="G24" s="81">
        <v>7332728</v>
      </c>
      <c r="H24" s="81"/>
      <c r="I24" s="81"/>
      <c r="J24" s="81"/>
      <c r="K24" s="82">
        <f>G24/'P32～33'!BD24*100</f>
        <v>90.10415015474209</v>
      </c>
      <c r="L24" s="82"/>
      <c r="M24" s="82"/>
      <c r="N24" s="81">
        <v>7664820</v>
      </c>
      <c r="O24" s="81"/>
      <c r="P24" s="81"/>
      <c r="Q24" s="81"/>
      <c r="R24" s="88">
        <f t="shared" si="4"/>
        <v>104.52890111292822</v>
      </c>
      <c r="S24" s="88"/>
      <c r="T24" s="88"/>
      <c r="U24" s="81">
        <v>7845338</v>
      </c>
      <c r="V24" s="81"/>
      <c r="W24" s="81"/>
      <c r="X24" s="81"/>
      <c r="Y24" s="88">
        <f t="shared" si="5"/>
        <v>102.3551498926263</v>
      </c>
      <c r="Z24" s="88"/>
      <c r="AA24" s="88"/>
      <c r="AB24" s="81">
        <v>8132569</v>
      </c>
      <c r="AC24" s="81"/>
      <c r="AD24" s="81"/>
      <c r="AE24" s="81"/>
      <c r="AF24" s="88">
        <f t="shared" si="0"/>
        <v>103.6611679445806</v>
      </c>
      <c r="AG24" s="88"/>
      <c r="AH24" s="88"/>
      <c r="AI24" s="229">
        <v>7124710</v>
      </c>
      <c r="AJ24" s="229"/>
      <c r="AK24" s="229"/>
      <c r="AL24" s="229"/>
      <c r="AM24" s="88">
        <f t="shared" si="1"/>
        <v>87.60712635822702</v>
      </c>
      <c r="AN24" s="88"/>
      <c r="AO24" s="88"/>
      <c r="AP24" s="212" t="s">
        <v>14</v>
      </c>
      <c r="AQ24" s="168"/>
      <c r="AR24" s="168"/>
      <c r="AS24" s="168"/>
      <c r="AT24" s="168"/>
      <c r="AU24" s="168"/>
      <c r="AV24" s="229">
        <v>7319000</v>
      </c>
      <c r="AW24" s="229"/>
      <c r="AX24" s="229"/>
      <c r="AY24" s="229"/>
      <c r="AZ24" s="82">
        <f>AV24/'P34～35'!N24*100</f>
        <v>95.48821759676026</v>
      </c>
      <c r="BA24" s="82"/>
      <c r="BB24" s="82"/>
      <c r="BC24" s="225">
        <f>SUM('P32～33'!AI24:AL24)/SUM('P32～33'!AB24:AE24)*100</f>
        <v>98.68599622697592</v>
      </c>
      <c r="BD24" s="226"/>
      <c r="BE24" s="230">
        <f>SUM('P32～33'!AP24:AS24)/SUM('P32～33'!AB24:AE24)*100</f>
        <v>98.62475115633926</v>
      </c>
      <c r="BF24" s="231"/>
      <c r="BG24" s="230">
        <f>SUM('P32～33'!AW24:AZ24)/SUM('P32～33'!AB24:AE24)*100</f>
        <v>97.48690377377514</v>
      </c>
      <c r="BH24" s="231"/>
      <c r="BI24" s="232">
        <f>SUM('P32～33'!BD24:BG24)/SUM('P32～33'!AB24:AE24)*100</f>
        <v>92.6079407386233</v>
      </c>
      <c r="BJ24" s="233"/>
      <c r="BK24" s="230">
        <f>SUM('P32～33'!BK24:BN24)/SUM('P32～33'!AB24:AE24)*100</f>
        <v>83.44359797834369</v>
      </c>
      <c r="BL24" s="231"/>
      <c r="BM24" s="234">
        <f>SUM('P34～35'!N24:Q24)/SUM('P32～33'!AB24:AE24)*100</f>
        <v>87.22267601585226</v>
      </c>
      <c r="BN24" s="235"/>
      <c r="BO24" s="234">
        <f>SUM('P34～35'!U24:X24)/SUM('P32～33'!AB24:AE24)*100</f>
        <v>89.27690077638539</v>
      </c>
      <c r="BP24" s="235"/>
      <c r="BQ24" s="227">
        <f>SUM('P34～35'!AB24:AE24)/SUM('P32～33'!AB24:AE24)*100</f>
        <v>92.54547804952543</v>
      </c>
      <c r="BR24" s="228"/>
      <c r="BS24" s="227">
        <f>SUM('P34～35'!AI24:AL24)/SUM('P32～33'!AB24:AE24)*100</f>
        <v>81.076433893673</v>
      </c>
      <c r="BT24" s="228"/>
      <c r="BU24" s="312">
        <f>SUM(AV24)/SUM('P32～33'!AB24:AE24)*100</f>
        <v>83.28737866773423</v>
      </c>
      <c r="BV24" s="313"/>
    </row>
    <row r="25" spans="1:74" s="14" customFormat="1" ht="20.25" customHeight="1">
      <c r="A25" s="182" t="s">
        <v>15</v>
      </c>
      <c r="B25" s="168"/>
      <c r="C25" s="168"/>
      <c r="D25" s="168"/>
      <c r="E25" s="168"/>
      <c r="F25" s="168"/>
      <c r="G25" s="81">
        <v>3239830</v>
      </c>
      <c r="H25" s="81"/>
      <c r="I25" s="81"/>
      <c r="J25" s="81"/>
      <c r="K25" s="82">
        <f>G25/'P32～33'!BD25*100</f>
        <v>105.43160725576739</v>
      </c>
      <c r="L25" s="82"/>
      <c r="M25" s="82"/>
      <c r="N25" s="81">
        <v>2600621</v>
      </c>
      <c r="O25" s="81"/>
      <c r="P25" s="81"/>
      <c r="Q25" s="81"/>
      <c r="R25" s="88">
        <f t="shared" si="4"/>
        <v>80.27029195976331</v>
      </c>
      <c r="S25" s="88"/>
      <c r="T25" s="88"/>
      <c r="U25" s="81">
        <v>2605572</v>
      </c>
      <c r="V25" s="81"/>
      <c r="W25" s="81"/>
      <c r="X25" s="81"/>
      <c r="Y25" s="88">
        <f t="shared" si="5"/>
        <v>100.19037760596412</v>
      </c>
      <c r="Z25" s="88"/>
      <c r="AA25" s="88"/>
      <c r="AB25" s="81">
        <v>2399978</v>
      </c>
      <c r="AC25" s="81"/>
      <c r="AD25" s="81"/>
      <c r="AE25" s="81"/>
      <c r="AF25" s="88">
        <f t="shared" si="0"/>
        <v>92.1094485203249</v>
      </c>
      <c r="AG25" s="88"/>
      <c r="AH25" s="88"/>
      <c r="AI25" s="229">
        <v>2586291</v>
      </c>
      <c r="AJ25" s="229"/>
      <c r="AK25" s="229"/>
      <c r="AL25" s="229"/>
      <c r="AM25" s="88">
        <f t="shared" si="1"/>
        <v>107.76311282853426</v>
      </c>
      <c r="AN25" s="88"/>
      <c r="AO25" s="88"/>
      <c r="AP25" s="236" t="s">
        <v>15</v>
      </c>
      <c r="AQ25" s="237"/>
      <c r="AR25" s="237"/>
      <c r="AS25" s="237"/>
      <c r="AT25" s="237"/>
      <c r="AU25" s="237"/>
      <c r="AV25" s="229">
        <v>2134000</v>
      </c>
      <c r="AW25" s="229"/>
      <c r="AX25" s="229"/>
      <c r="AY25" s="229"/>
      <c r="AZ25" s="82">
        <f>AV25/'P34～35'!N25*100</f>
        <v>82.0573240006906</v>
      </c>
      <c r="BA25" s="82"/>
      <c r="BB25" s="82"/>
      <c r="BC25" s="225">
        <f>SUM('P32～33'!AI25:AL25)/SUM('P32～33'!AB25:AE25)*100</f>
        <v>95.41378783891406</v>
      </c>
      <c r="BD25" s="226"/>
      <c r="BE25" s="230">
        <f>SUM('P32～33'!AP25:AS25)/SUM('P32～33'!AB25:AE25)*100</f>
        <v>88.69784535882363</v>
      </c>
      <c r="BF25" s="231"/>
      <c r="BG25" s="230">
        <f>SUM('P32～33'!AW25:AZ25)/SUM('P32～33'!AB25:AE25)*100</f>
        <v>87.02538958977738</v>
      </c>
      <c r="BH25" s="231"/>
      <c r="BI25" s="232">
        <f>SUM('P32～33'!BD25:BG25)/SUM('P32～33'!AB25:AE25)*100</f>
        <v>75.79118486149933</v>
      </c>
      <c r="BJ25" s="233"/>
      <c r="BK25" s="230">
        <f>SUM('P32～33'!BK25:BN25)/SUM('P32～33'!AB25:AE25)*100</f>
        <v>79.90786435766861</v>
      </c>
      <c r="BL25" s="231"/>
      <c r="BM25" s="234">
        <f>SUM('P34～35'!N25:Q25)/SUM('P32～33'!AB25:AE25)*100</f>
        <v>64.14227601871225</v>
      </c>
      <c r="BN25" s="235"/>
      <c r="BO25" s="234">
        <f>SUM('P34～35'!U25:X25)/SUM('P32～33'!AB25:AE25)*100</f>
        <v>64.26438854820756</v>
      </c>
      <c r="BP25" s="235"/>
      <c r="BQ25" s="227">
        <f>SUM('P34～35'!AB25:AE25)/SUM('P32～33'!AB25:AE25)*100</f>
        <v>59.19357388671283</v>
      </c>
      <c r="BR25" s="228"/>
      <c r="BS25" s="227">
        <f>SUM('P34～35'!AI25:AL25)/SUM('P32～33'!AB25:AE25)*100</f>
        <v>63.78883781478013</v>
      </c>
      <c r="BT25" s="228"/>
      <c r="BU25" s="312">
        <f>SUM(AV25)/SUM('P32～33'!AB25:AE25)*100</f>
        <v>52.63343525409198</v>
      </c>
      <c r="BV25" s="313"/>
    </row>
    <row r="26" spans="1:74" s="17" customFormat="1" ht="20.25" customHeight="1">
      <c r="A26" s="182" t="s">
        <v>16</v>
      </c>
      <c r="B26" s="168"/>
      <c r="C26" s="168"/>
      <c r="D26" s="168"/>
      <c r="E26" s="168"/>
      <c r="F26" s="168"/>
      <c r="G26" s="81">
        <v>2383547</v>
      </c>
      <c r="H26" s="81"/>
      <c r="I26" s="81"/>
      <c r="J26" s="81"/>
      <c r="K26" s="82">
        <f>G26/'P32～33'!BD26*100</f>
        <v>98.38391051306394</v>
      </c>
      <c r="L26" s="82"/>
      <c r="M26" s="82"/>
      <c r="N26" s="81">
        <v>2247603</v>
      </c>
      <c r="O26" s="81"/>
      <c r="P26" s="81"/>
      <c r="Q26" s="81"/>
      <c r="R26" s="88">
        <f t="shared" si="4"/>
        <v>94.2965672587954</v>
      </c>
      <c r="S26" s="88"/>
      <c r="T26" s="88"/>
      <c r="U26" s="81">
        <v>2134771</v>
      </c>
      <c r="V26" s="81"/>
      <c r="W26" s="81"/>
      <c r="X26" s="81"/>
      <c r="Y26" s="88">
        <f t="shared" si="5"/>
        <v>94.9798963607007</v>
      </c>
      <c r="Z26" s="88"/>
      <c r="AA26" s="88"/>
      <c r="AB26" s="81">
        <v>2175288</v>
      </c>
      <c r="AC26" s="81"/>
      <c r="AD26" s="81"/>
      <c r="AE26" s="81"/>
      <c r="AF26" s="88">
        <f t="shared" si="0"/>
        <v>101.89795533104021</v>
      </c>
      <c r="AG26" s="88"/>
      <c r="AH26" s="88"/>
      <c r="AI26" s="229">
        <v>2467457</v>
      </c>
      <c r="AJ26" s="229"/>
      <c r="AK26" s="229"/>
      <c r="AL26" s="229"/>
      <c r="AM26" s="88">
        <f t="shared" si="1"/>
        <v>113.43127898466778</v>
      </c>
      <c r="AN26" s="88"/>
      <c r="AO26" s="88"/>
      <c r="AP26" s="236" t="s">
        <v>16</v>
      </c>
      <c r="AQ26" s="237"/>
      <c r="AR26" s="237"/>
      <c r="AS26" s="237"/>
      <c r="AT26" s="237"/>
      <c r="AU26" s="237"/>
      <c r="AV26" s="229">
        <v>2292000</v>
      </c>
      <c r="AW26" s="229"/>
      <c r="AX26" s="229"/>
      <c r="AY26" s="229"/>
      <c r="AZ26" s="82">
        <f>AV26/'P34～35'!N26*100</f>
        <v>101.9753043575756</v>
      </c>
      <c r="BA26" s="82"/>
      <c r="BB26" s="82"/>
      <c r="BC26" s="225">
        <f>SUM('P32～33'!AI26:AL26)/SUM('P32～33'!AB26:AE26)*100</f>
        <v>102.00835470929044</v>
      </c>
      <c r="BD26" s="226"/>
      <c r="BE26" s="230">
        <f>SUM('P32～33'!AP26:AS26)/SUM('P32～33'!AB26:AE26)*100</f>
        <v>103.54209082697568</v>
      </c>
      <c r="BF26" s="231"/>
      <c r="BG26" s="230">
        <f>SUM('P32～33'!AW26:AZ26)/SUM('P32～33'!AB26:AE26)*100</f>
        <v>99.58792804449781</v>
      </c>
      <c r="BH26" s="231"/>
      <c r="BI26" s="232">
        <f>SUM('P32～33'!BD26:BG26)/SUM('P32～33'!AB26:AE26)*100</f>
        <v>100.15316278041087</v>
      </c>
      <c r="BJ26" s="233"/>
      <c r="BK26" s="230">
        <f>SUM('P32～33'!BK26:BN26)/SUM('P32～33'!AB26:AE26)*100</f>
        <v>98.53459804588269</v>
      </c>
      <c r="BL26" s="231"/>
      <c r="BM26" s="234">
        <f>SUM('P34～35'!N26:Q26)/SUM('P32～33'!AB26:AE26)*100</f>
        <v>92.91474351951948</v>
      </c>
      <c r="BN26" s="235"/>
      <c r="BO26" s="234">
        <f>SUM('P34～35'!U26:X26)/SUM('P32～33'!AB26:AE26)*100</f>
        <v>88.25032709865047</v>
      </c>
      <c r="BP26" s="235"/>
      <c r="BQ26" s="227">
        <f>SUM('P34～35'!AB26:AE26)/SUM('P32～33'!AB26:AE26)*100</f>
        <v>89.92527888647972</v>
      </c>
      <c r="BR26" s="228"/>
      <c r="BS26" s="227">
        <f>SUM('P34～35'!AI26:AL26)/SUM('P32～33'!AB26:AE26)*100</f>
        <v>102.00339397146337</v>
      </c>
      <c r="BT26" s="228"/>
      <c r="BU26" s="312">
        <f>SUM(AV26)/SUM('P32～33'!AB26:AE26)*100</f>
        <v>94.75009249709073</v>
      </c>
      <c r="BV26" s="313"/>
    </row>
    <row r="27" spans="1:74" s="14" customFormat="1" ht="20.25" customHeight="1">
      <c r="A27" s="182" t="s">
        <v>0</v>
      </c>
      <c r="B27" s="168"/>
      <c r="C27" s="168"/>
      <c r="D27" s="168"/>
      <c r="E27" s="168"/>
      <c r="F27" s="168"/>
      <c r="G27" s="81">
        <v>1104421</v>
      </c>
      <c r="H27" s="81"/>
      <c r="I27" s="81"/>
      <c r="J27" s="81"/>
      <c r="K27" s="82">
        <f>G27/'P32～33'!BD27*100</f>
        <v>95.71351316685761</v>
      </c>
      <c r="L27" s="82"/>
      <c r="M27" s="82"/>
      <c r="N27" s="81">
        <v>1097752</v>
      </c>
      <c r="O27" s="81"/>
      <c r="P27" s="81"/>
      <c r="Q27" s="81"/>
      <c r="R27" s="88">
        <f t="shared" si="4"/>
        <v>99.39615418395702</v>
      </c>
      <c r="S27" s="88"/>
      <c r="T27" s="88"/>
      <c r="U27" s="81">
        <v>1061884</v>
      </c>
      <c r="V27" s="81"/>
      <c r="W27" s="81"/>
      <c r="X27" s="81"/>
      <c r="Y27" s="88">
        <f t="shared" si="5"/>
        <v>96.73259534029543</v>
      </c>
      <c r="Z27" s="88"/>
      <c r="AA27" s="88"/>
      <c r="AB27" s="81">
        <v>980624</v>
      </c>
      <c r="AC27" s="81"/>
      <c r="AD27" s="81"/>
      <c r="AE27" s="81"/>
      <c r="AF27" s="88">
        <f t="shared" si="0"/>
        <v>92.34756338733797</v>
      </c>
      <c r="AG27" s="88"/>
      <c r="AH27" s="88"/>
      <c r="AI27" s="229">
        <v>954591</v>
      </c>
      <c r="AJ27" s="229"/>
      <c r="AK27" s="229"/>
      <c r="AL27" s="229"/>
      <c r="AM27" s="88">
        <f t="shared" si="1"/>
        <v>97.34526179249131</v>
      </c>
      <c r="AN27" s="88"/>
      <c r="AO27" s="88"/>
      <c r="AP27" s="236" t="s">
        <v>0</v>
      </c>
      <c r="AQ27" s="237"/>
      <c r="AR27" s="237"/>
      <c r="AS27" s="237"/>
      <c r="AT27" s="237"/>
      <c r="AU27" s="237"/>
      <c r="AV27" s="229">
        <v>931000</v>
      </c>
      <c r="AW27" s="229"/>
      <c r="AX27" s="229"/>
      <c r="AY27" s="229"/>
      <c r="AZ27" s="82">
        <f>AV27/'P34～35'!N27*100</f>
        <v>84.80968379014568</v>
      </c>
      <c r="BA27" s="82"/>
      <c r="BB27" s="82"/>
      <c r="BC27" s="225">
        <f>SUM('P32～33'!AI27:AL27)/SUM('P32～33'!AB27:AE27)*100</f>
        <v>90.46900222818492</v>
      </c>
      <c r="BD27" s="226"/>
      <c r="BE27" s="230">
        <f>SUM('P32～33'!AP27:AS27)/SUM('P32～33'!AB27:AE27)*100</f>
        <v>83.77216899536668</v>
      </c>
      <c r="BF27" s="231"/>
      <c r="BG27" s="230">
        <f>SUM('P32～33'!AW27:AZ27)/SUM('P32～33'!AB27:AE27)*100</f>
        <v>81.57496921349045</v>
      </c>
      <c r="BH27" s="231"/>
      <c r="BI27" s="232">
        <f>SUM('P32～33'!BD27:BG27)/SUM('P32～33'!AB27:AE27)*100</f>
        <v>83.34076061638022</v>
      </c>
      <c r="BJ27" s="233"/>
      <c r="BK27" s="230">
        <f>SUM('P32～33'!BK27:BN27)/SUM('P32～33'!AB27:AE27)*100</f>
        <v>79.76836988591837</v>
      </c>
      <c r="BL27" s="231"/>
      <c r="BM27" s="234">
        <f>SUM('P34～35'!N27:Q27)/SUM('P32～33'!AB27:AE27)*100</f>
        <v>79.28669192183658</v>
      </c>
      <c r="BN27" s="235"/>
      <c r="BO27" s="234">
        <f>SUM('P34～35'!U27:X27)/SUM('P32～33'!AB27:AE27)*100</f>
        <v>76.69607485545689</v>
      </c>
      <c r="BP27" s="235"/>
      <c r="BQ27" s="227">
        <f>SUM('P34～35'!AB27:AE27)/SUM('P32～33'!AB27:AE27)*100</f>
        <v>70.82695634274323</v>
      </c>
      <c r="BR27" s="228"/>
      <c r="BS27" s="227">
        <f>SUM('P34～35'!AI27:AL27)/SUM('P32～33'!AB27:AE27)*100</f>
        <v>68.94668607149693</v>
      </c>
      <c r="BT27" s="228"/>
      <c r="BU27" s="312">
        <f>SUM(AV27)/SUM('P32～33'!AB27:AE27)*100</f>
        <v>67.24279270657657</v>
      </c>
      <c r="BV27" s="313"/>
    </row>
    <row r="28" spans="1:74" s="14" customFormat="1" ht="20.25" customHeight="1">
      <c r="A28" s="182" t="s">
        <v>19</v>
      </c>
      <c r="B28" s="168"/>
      <c r="C28" s="168"/>
      <c r="D28" s="168"/>
      <c r="E28" s="168"/>
      <c r="F28" s="168"/>
      <c r="G28" s="81">
        <v>4033845</v>
      </c>
      <c r="H28" s="81"/>
      <c r="I28" s="81"/>
      <c r="J28" s="81"/>
      <c r="K28" s="82">
        <f>G28/'P32～33'!BD28*100</f>
        <v>94.29707525237826</v>
      </c>
      <c r="L28" s="82"/>
      <c r="M28" s="82"/>
      <c r="N28" s="81">
        <v>3692591</v>
      </c>
      <c r="O28" s="81"/>
      <c r="P28" s="81"/>
      <c r="Q28" s="81"/>
      <c r="R28" s="88">
        <f>SUM(N28/G28)*100</f>
        <v>91.54023022699187</v>
      </c>
      <c r="S28" s="88"/>
      <c r="T28" s="88"/>
      <c r="U28" s="81">
        <v>2354882</v>
      </c>
      <c r="V28" s="81"/>
      <c r="W28" s="81"/>
      <c r="X28" s="81"/>
      <c r="Y28" s="88">
        <f>SUM(U28/N28)*100</f>
        <v>63.773160905174706</v>
      </c>
      <c r="Z28" s="88"/>
      <c r="AA28" s="88"/>
      <c r="AB28" s="81">
        <v>1841068</v>
      </c>
      <c r="AC28" s="81"/>
      <c r="AD28" s="81"/>
      <c r="AE28" s="81"/>
      <c r="AF28" s="88">
        <f t="shared" si="0"/>
        <v>78.18090248258723</v>
      </c>
      <c r="AG28" s="88"/>
      <c r="AH28" s="88"/>
      <c r="AI28" s="229">
        <v>1598611</v>
      </c>
      <c r="AJ28" s="229"/>
      <c r="AK28" s="229"/>
      <c r="AL28" s="229"/>
      <c r="AM28" s="88">
        <f t="shared" si="1"/>
        <v>86.83063308905483</v>
      </c>
      <c r="AN28" s="88"/>
      <c r="AO28" s="88"/>
      <c r="AP28" s="236" t="s">
        <v>19</v>
      </c>
      <c r="AQ28" s="237"/>
      <c r="AR28" s="237"/>
      <c r="AS28" s="237"/>
      <c r="AT28" s="237"/>
      <c r="AU28" s="237"/>
      <c r="AV28" s="229">
        <v>2082000</v>
      </c>
      <c r="AW28" s="229"/>
      <c r="AX28" s="229"/>
      <c r="AY28" s="229"/>
      <c r="AZ28" s="82">
        <f>AV28/'P34～35'!N28*100</f>
        <v>56.38317376606291</v>
      </c>
      <c r="BA28" s="82"/>
      <c r="BB28" s="82"/>
      <c r="BC28" s="225">
        <f>SUM('P32～33'!AI28:AL28)/SUM('P32～33'!AB28:AE28)*100</f>
        <v>101.25663509089095</v>
      </c>
      <c r="BD28" s="226"/>
      <c r="BE28" s="230">
        <f>SUM('P32～33'!AP28:AS28)/SUM('P32～33'!AB28:AE28)*100</f>
        <v>104.10326376124456</v>
      </c>
      <c r="BF28" s="231"/>
      <c r="BG28" s="230">
        <f>SUM('P32～33'!AW28:AZ28)/SUM('P32～33'!AB28:AE28)*100</f>
        <v>103.0052971218519</v>
      </c>
      <c r="BH28" s="231"/>
      <c r="BI28" s="232">
        <f>SUM('P32～33'!BD28:BG28)/SUM('P32～33'!AB28:AE28)*100</f>
        <v>101.83836386520633</v>
      </c>
      <c r="BJ28" s="233"/>
      <c r="BK28" s="230">
        <f>SUM('P32～33'!BK28:BN28)/SUM('P32～33'!AB28:AE28)*100</f>
        <v>96.03059860976441</v>
      </c>
      <c r="BL28" s="231"/>
      <c r="BM28" s="234">
        <f>SUM('P34～35'!N28:Q28)/SUM('P32～33'!AB28:AE28)*100</f>
        <v>87.90663105573678</v>
      </c>
      <c r="BN28" s="235"/>
      <c r="BO28" s="234">
        <f>SUM('P34～35'!U28:X28)/SUM('P32～33'!AB28:AE28)*100</f>
        <v>56.060837269493305</v>
      </c>
      <c r="BP28" s="235"/>
      <c r="BQ28" s="227">
        <f>SUM('P34～35'!AB28:AE28)/SUM('P32～33'!AB28:AE28)*100</f>
        <v>43.828868516584485</v>
      </c>
      <c r="BR28" s="228"/>
      <c r="BS28" s="227">
        <f>SUM('P34～35'!AI28:AL28)/SUM('P32～33'!AB28:AE28)*100</f>
        <v>38.05688400871974</v>
      </c>
      <c r="BT28" s="228"/>
      <c r="BU28" s="312">
        <f>SUM(AV28)/SUM('P32～33'!AB28:AE28)*100</f>
        <v>49.564548540047895</v>
      </c>
      <c r="BV28" s="313"/>
    </row>
    <row r="29" spans="1:74" s="17" customFormat="1" ht="20.25" customHeight="1">
      <c r="A29" s="182" t="s">
        <v>20</v>
      </c>
      <c r="B29" s="168"/>
      <c r="C29" s="168"/>
      <c r="D29" s="168"/>
      <c r="E29" s="168"/>
      <c r="F29" s="168"/>
      <c r="G29" s="81">
        <v>6264094</v>
      </c>
      <c r="H29" s="81"/>
      <c r="I29" s="81"/>
      <c r="J29" s="81"/>
      <c r="K29" s="82">
        <f>G29/'P32～33'!BD29*100</f>
        <v>101.34175505625322</v>
      </c>
      <c r="L29" s="82"/>
      <c r="M29" s="82"/>
      <c r="N29" s="81">
        <v>5679766</v>
      </c>
      <c r="O29" s="81"/>
      <c r="P29" s="81"/>
      <c r="Q29" s="81"/>
      <c r="R29" s="88">
        <f>SUM(N29/G29)*100</f>
        <v>90.6717874923333</v>
      </c>
      <c r="S29" s="88"/>
      <c r="T29" s="88"/>
      <c r="U29" s="81">
        <v>5674830</v>
      </c>
      <c r="V29" s="81"/>
      <c r="W29" s="81"/>
      <c r="X29" s="81"/>
      <c r="Y29" s="88">
        <f>SUM(U29/N29)*100</f>
        <v>99.91309501130856</v>
      </c>
      <c r="Z29" s="88"/>
      <c r="AA29" s="88"/>
      <c r="AB29" s="81">
        <v>5813693</v>
      </c>
      <c r="AC29" s="81"/>
      <c r="AD29" s="81"/>
      <c r="AE29" s="81"/>
      <c r="AF29" s="88">
        <f t="shared" si="0"/>
        <v>102.44699841228724</v>
      </c>
      <c r="AG29" s="88"/>
      <c r="AH29" s="88"/>
      <c r="AI29" s="229">
        <v>5755970</v>
      </c>
      <c r="AJ29" s="229"/>
      <c r="AK29" s="229"/>
      <c r="AL29" s="229"/>
      <c r="AM29" s="88">
        <f t="shared" si="1"/>
        <v>99.00711991500067</v>
      </c>
      <c r="AN29" s="88"/>
      <c r="AO29" s="88"/>
      <c r="AP29" s="236" t="s">
        <v>20</v>
      </c>
      <c r="AQ29" s="237"/>
      <c r="AR29" s="237"/>
      <c r="AS29" s="237"/>
      <c r="AT29" s="237"/>
      <c r="AU29" s="237"/>
      <c r="AV29" s="229">
        <v>5534000</v>
      </c>
      <c r="AW29" s="229"/>
      <c r="AX29" s="229"/>
      <c r="AY29" s="229"/>
      <c r="AZ29" s="82">
        <f>AV29/'P34～35'!N29*100</f>
        <v>97.43359145429584</v>
      </c>
      <c r="BA29" s="82"/>
      <c r="BB29" s="82"/>
      <c r="BC29" s="225">
        <f>SUM('P32～33'!AI29:AL29)/SUM('P32～33'!AB29:AE29)*100</f>
        <v>94.40391319904816</v>
      </c>
      <c r="BD29" s="226"/>
      <c r="BE29" s="230">
        <f>SUM('P32～33'!AP29:AS29)/SUM('P32～33'!AB29:AE29)*100</f>
        <v>99.28826430289371</v>
      </c>
      <c r="BF29" s="231"/>
      <c r="BG29" s="230">
        <f>SUM('P32～33'!AW29:AZ29)/SUM('P32～33'!AB29:AE29)*100</f>
        <v>92.36022227664942</v>
      </c>
      <c r="BH29" s="231"/>
      <c r="BI29" s="232">
        <f>SUM('P32～33'!BD29:BG29)/SUM('P32～33'!AB29:AE29)*100</f>
        <v>87.66091734854699</v>
      </c>
      <c r="BJ29" s="233"/>
      <c r="BK29" s="230">
        <f>SUM('P32～33'!BK29:BN29)/SUM('P32～33'!AB29:AE29)*100</f>
        <v>88.83711213942907</v>
      </c>
      <c r="BL29" s="231"/>
      <c r="BM29" s="234">
        <f>SUM('P34～35'!N29:Q29)/SUM('P32～33'!AB29:AE29)*100</f>
        <v>80.55019753338894</v>
      </c>
      <c r="BN29" s="235"/>
      <c r="BO29" s="234">
        <f>SUM('P34～35'!U29:X29)/SUM('P32～33'!AB29:AE29)*100</f>
        <v>80.48019539333161</v>
      </c>
      <c r="BP29" s="235"/>
      <c r="BQ29" s="227">
        <f>SUM('P34～35'!AB29:AE29)/SUM('P32～33'!AB29:AE29)*100</f>
        <v>82.44954449681211</v>
      </c>
      <c r="BR29" s="228"/>
      <c r="BS29" s="227">
        <f>SUM('P34～35'!AI29:AL29)/SUM('P32～33'!AB29:AE29)*100</f>
        <v>81.6309193893306</v>
      </c>
      <c r="BT29" s="228"/>
      <c r="BU29" s="312">
        <f>SUM(AV29)/SUM('P32～33'!AB29:AE29)*100</f>
        <v>78.48295038031046</v>
      </c>
      <c r="BV29" s="313"/>
    </row>
    <row r="30" spans="1:74" s="14" customFormat="1" ht="20.25" customHeight="1">
      <c r="A30" s="182" t="s">
        <v>17</v>
      </c>
      <c r="B30" s="168"/>
      <c r="C30" s="168"/>
      <c r="D30" s="168"/>
      <c r="E30" s="168"/>
      <c r="F30" s="168"/>
      <c r="G30" s="81">
        <v>17965908</v>
      </c>
      <c r="H30" s="81"/>
      <c r="I30" s="81"/>
      <c r="J30" s="81"/>
      <c r="K30" s="82">
        <f>G30/'P32～33'!BD30*100</f>
        <v>99.46091201019084</v>
      </c>
      <c r="L30" s="82"/>
      <c r="M30" s="82"/>
      <c r="N30" s="81">
        <v>17454822</v>
      </c>
      <c r="O30" s="81"/>
      <c r="P30" s="81"/>
      <c r="Q30" s="81"/>
      <c r="R30" s="88">
        <f t="shared" si="4"/>
        <v>97.15524536806043</v>
      </c>
      <c r="S30" s="88"/>
      <c r="T30" s="88"/>
      <c r="U30" s="81">
        <v>17067097</v>
      </c>
      <c r="V30" s="81"/>
      <c r="W30" s="81"/>
      <c r="X30" s="81"/>
      <c r="Y30" s="88">
        <f>SUM(U30/N30)*100</f>
        <v>97.77869404798284</v>
      </c>
      <c r="Z30" s="88"/>
      <c r="AA30" s="88"/>
      <c r="AB30" s="81">
        <v>16628647</v>
      </c>
      <c r="AC30" s="81"/>
      <c r="AD30" s="81"/>
      <c r="AE30" s="81"/>
      <c r="AF30" s="88">
        <f t="shared" si="0"/>
        <v>97.43102180763373</v>
      </c>
      <c r="AG30" s="88"/>
      <c r="AH30" s="88"/>
      <c r="AI30" s="229">
        <v>16416019</v>
      </c>
      <c r="AJ30" s="229"/>
      <c r="AK30" s="229"/>
      <c r="AL30" s="229"/>
      <c r="AM30" s="88">
        <f t="shared" si="1"/>
        <v>98.721315089556</v>
      </c>
      <c r="AN30" s="88"/>
      <c r="AO30" s="88"/>
      <c r="AP30" s="236" t="s">
        <v>17</v>
      </c>
      <c r="AQ30" s="237"/>
      <c r="AR30" s="237"/>
      <c r="AS30" s="237"/>
      <c r="AT30" s="237"/>
      <c r="AU30" s="237"/>
      <c r="AV30" s="229">
        <v>16203000</v>
      </c>
      <c r="AW30" s="229"/>
      <c r="AX30" s="229"/>
      <c r="AY30" s="229"/>
      <c r="AZ30" s="82">
        <f>AV30/'P34～35'!N30*100</f>
        <v>92.82821675294082</v>
      </c>
      <c r="BA30" s="82"/>
      <c r="BB30" s="82"/>
      <c r="BC30" s="225">
        <f>SUM('P32～33'!AI30:AL30)/SUM('P32～33'!AB30:AE30)*100</f>
        <v>98.07168086292369</v>
      </c>
      <c r="BD30" s="226"/>
      <c r="BE30" s="230">
        <f>SUM('P32～33'!AP30:AS30)/SUM('P32～33'!AB30:AE30)*100</f>
        <v>96.30537586226909</v>
      </c>
      <c r="BF30" s="231"/>
      <c r="BG30" s="230">
        <f>SUM('P32～33'!AW30:AZ30)/SUM('P32～33'!AB30:AE30)*100</f>
        <v>98.64863690289005</v>
      </c>
      <c r="BH30" s="231"/>
      <c r="BI30" s="232">
        <f>SUM('P32～33'!BD30:BG30)/SUM('P32～33'!AB30:AE30)*100</f>
        <v>97.51774475890207</v>
      </c>
      <c r="BJ30" s="233"/>
      <c r="BK30" s="230">
        <f>SUM('P32～33'!BK30:BN30)/SUM('P32～33'!AB30:AE30)*100</f>
        <v>96.99203830897409</v>
      </c>
      <c r="BL30" s="231"/>
      <c r="BM30" s="234">
        <f>SUM('P34～35'!N30:Q30)/SUM('P32～33'!AB30:AE30)*100</f>
        <v>94.23285280656695</v>
      </c>
      <c r="BN30" s="235"/>
      <c r="BO30" s="234">
        <f>SUM('P34～35'!U30:X30)/SUM('P32～33'!AB30:AE30)*100</f>
        <v>92.13965283841911</v>
      </c>
      <c r="BP30" s="235"/>
      <c r="BQ30" s="227">
        <f>SUM('P34～35'!AB30:AE30)/SUM('P32～33'!AB30:AE30)*100</f>
        <v>89.77260525047812</v>
      </c>
      <c r="BR30" s="228"/>
      <c r="BS30" s="227">
        <f>SUM('P34～35'!AI30:AL30)/SUM('P32～33'!AB30:AE30)*100</f>
        <v>88.62469649342779</v>
      </c>
      <c r="BT30" s="228"/>
      <c r="BU30" s="312">
        <f>SUM(AV30)/SUM('P32～33'!AB30:AE30)*100</f>
        <v>87.47467685575964</v>
      </c>
      <c r="BV30" s="313"/>
    </row>
    <row r="31" spans="1:74" s="17" customFormat="1" ht="20.25" customHeight="1">
      <c r="A31" s="182" t="s">
        <v>18</v>
      </c>
      <c r="B31" s="168"/>
      <c r="C31" s="168"/>
      <c r="D31" s="168"/>
      <c r="E31" s="168"/>
      <c r="F31" s="168"/>
      <c r="G31" s="81">
        <v>1119</v>
      </c>
      <c r="H31" s="81"/>
      <c r="I31" s="81"/>
      <c r="J31" s="81"/>
      <c r="K31" s="82">
        <f>G31/'P32～33'!BD31*100</f>
        <v>100.26881720430107</v>
      </c>
      <c r="L31" s="82"/>
      <c r="M31" s="82"/>
      <c r="N31" s="81">
        <v>993</v>
      </c>
      <c r="O31" s="81"/>
      <c r="P31" s="81"/>
      <c r="Q31" s="81"/>
      <c r="R31" s="88">
        <f t="shared" si="4"/>
        <v>88.73994638069705</v>
      </c>
      <c r="S31" s="88"/>
      <c r="T31" s="88"/>
      <c r="U31" s="81">
        <v>953</v>
      </c>
      <c r="V31" s="81"/>
      <c r="W31" s="81"/>
      <c r="X31" s="81"/>
      <c r="Y31" s="88">
        <f>SUM(U31/N31)*100</f>
        <v>95.9718026183283</v>
      </c>
      <c r="Z31" s="88"/>
      <c r="AA31" s="88"/>
      <c r="AB31" s="81">
        <v>850</v>
      </c>
      <c r="AC31" s="81"/>
      <c r="AD31" s="81"/>
      <c r="AE31" s="81"/>
      <c r="AF31" s="88">
        <f t="shared" si="0"/>
        <v>89.19202518363065</v>
      </c>
      <c r="AG31" s="88"/>
      <c r="AH31" s="88"/>
      <c r="AI31" s="229">
        <v>895</v>
      </c>
      <c r="AJ31" s="229"/>
      <c r="AK31" s="229"/>
      <c r="AL31" s="229"/>
      <c r="AM31" s="88">
        <f t="shared" si="1"/>
        <v>105.29411764705883</v>
      </c>
      <c r="AN31" s="88"/>
      <c r="AO31" s="88"/>
      <c r="AP31" s="236" t="s">
        <v>18</v>
      </c>
      <c r="AQ31" s="237"/>
      <c r="AR31" s="237"/>
      <c r="AS31" s="237"/>
      <c r="AT31" s="237"/>
      <c r="AU31" s="237"/>
      <c r="AV31" s="229">
        <v>1000</v>
      </c>
      <c r="AW31" s="229"/>
      <c r="AX31" s="229"/>
      <c r="AY31" s="229"/>
      <c r="AZ31" s="82">
        <f>AV31/'P34～35'!N31*100</f>
        <v>100.70493454179254</v>
      </c>
      <c r="BA31" s="82"/>
      <c r="BB31" s="82"/>
      <c r="BC31" s="225">
        <f>SUM('P32～33'!AI31:AL31)/SUM('P32～33'!AB31:AE31)*100</f>
        <v>99.20141969831411</v>
      </c>
      <c r="BD31" s="226"/>
      <c r="BE31" s="230">
        <f>SUM('P32～33'!AP31:AS31)/SUM('P32～33'!AB31:AE31)*100</f>
        <v>107.00976042590949</v>
      </c>
      <c r="BF31" s="231"/>
      <c r="BG31" s="230">
        <f>SUM('P32～33'!AW31:AZ31)/SUM('P32～33'!AB31:AE31)*100</f>
        <v>102.75066548358474</v>
      </c>
      <c r="BH31" s="231"/>
      <c r="BI31" s="232">
        <f>SUM('P32～33'!BD31:BG31)/SUM('P32～33'!AB31:AE31)*100</f>
        <v>99.02395740905058</v>
      </c>
      <c r="BJ31" s="233"/>
      <c r="BK31" s="230">
        <f>SUM('P32～33'!BK31:BN31)/SUM('P32～33'!AB31:AE31)*100</f>
        <v>99.29015084294588</v>
      </c>
      <c r="BL31" s="231"/>
      <c r="BM31" s="234">
        <f>SUM('P34～35'!N31:Q31)/SUM('P32～33'!AB31:AE31)*100</f>
        <v>88.11002661934339</v>
      </c>
      <c r="BN31" s="235"/>
      <c r="BO31" s="234">
        <f>SUM('P34～35'!U31:X31)/SUM('P32～33'!AB31:AE31)*100</f>
        <v>84.56078083407276</v>
      </c>
      <c r="BP31" s="235"/>
      <c r="BQ31" s="227">
        <f>SUM('P34～35'!AB31:AE31)/SUM('P32～33'!AB31:AE31)*100</f>
        <v>75.42147293700089</v>
      </c>
      <c r="BR31" s="228"/>
      <c r="BS31" s="227">
        <f>SUM('P34～35'!AI31:AL31)/SUM('P32～33'!AB31:AE31)*100</f>
        <v>79.41437444543034</v>
      </c>
      <c r="BT31" s="228"/>
      <c r="BU31" s="312">
        <f>SUM(AV31)/SUM('P32～33'!AB31:AE31)*100</f>
        <v>88.73114463176574</v>
      </c>
      <c r="BV31" s="313"/>
    </row>
    <row r="32" spans="1:74" s="14" customFormat="1" ht="20.25" customHeight="1">
      <c r="A32" s="182" t="s">
        <v>88</v>
      </c>
      <c r="B32" s="168"/>
      <c r="C32" s="168"/>
      <c r="D32" s="168"/>
      <c r="E32" s="168"/>
      <c r="F32" s="168"/>
      <c r="G32" s="81">
        <v>0</v>
      </c>
      <c r="H32" s="81"/>
      <c r="I32" s="81"/>
      <c r="J32" s="81"/>
      <c r="K32" s="82" t="s">
        <v>89</v>
      </c>
      <c r="L32" s="82"/>
      <c r="M32" s="82"/>
      <c r="N32" s="81">
        <v>0</v>
      </c>
      <c r="O32" s="81"/>
      <c r="P32" s="81"/>
      <c r="Q32" s="81"/>
      <c r="R32" s="33" t="s">
        <v>94</v>
      </c>
      <c r="S32" s="34"/>
      <c r="T32" s="100"/>
      <c r="U32" s="81">
        <v>0</v>
      </c>
      <c r="V32" s="81"/>
      <c r="W32" s="81"/>
      <c r="X32" s="81"/>
      <c r="Y32" s="33" t="s">
        <v>94</v>
      </c>
      <c r="Z32" s="34"/>
      <c r="AA32" s="100"/>
      <c r="AB32" s="81">
        <v>0</v>
      </c>
      <c r="AC32" s="81"/>
      <c r="AD32" s="81"/>
      <c r="AE32" s="81"/>
      <c r="AF32" s="88" t="s">
        <v>107</v>
      </c>
      <c r="AG32" s="88"/>
      <c r="AH32" s="88"/>
      <c r="AI32" s="229">
        <v>0</v>
      </c>
      <c r="AJ32" s="229"/>
      <c r="AK32" s="229"/>
      <c r="AL32" s="229"/>
      <c r="AM32" s="88" t="s">
        <v>107</v>
      </c>
      <c r="AN32" s="88"/>
      <c r="AO32" s="88"/>
      <c r="AP32" s="258" t="s">
        <v>88</v>
      </c>
      <c r="AQ32" s="259"/>
      <c r="AR32" s="259"/>
      <c r="AS32" s="259"/>
      <c r="AT32" s="259"/>
      <c r="AU32" s="259"/>
      <c r="AV32" s="229"/>
      <c r="AW32" s="229"/>
      <c r="AX32" s="229"/>
      <c r="AY32" s="229"/>
      <c r="AZ32" s="82" t="s">
        <v>89</v>
      </c>
      <c r="BA32" s="82"/>
      <c r="BB32" s="82"/>
      <c r="BC32" s="225" t="s">
        <v>89</v>
      </c>
      <c r="BD32" s="226"/>
      <c r="BE32" s="225" t="s">
        <v>89</v>
      </c>
      <c r="BF32" s="226"/>
      <c r="BG32" s="225" t="s">
        <v>89</v>
      </c>
      <c r="BH32" s="226"/>
      <c r="BI32" s="225" t="s">
        <v>89</v>
      </c>
      <c r="BJ32" s="226"/>
      <c r="BK32" s="225" t="s">
        <v>89</v>
      </c>
      <c r="BL32" s="226"/>
      <c r="BM32" s="225" t="s">
        <v>89</v>
      </c>
      <c r="BN32" s="226"/>
      <c r="BO32" s="225" t="s">
        <v>89</v>
      </c>
      <c r="BP32" s="226"/>
      <c r="BQ32" s="225" t="s">
        <v>89</v>
      </c>
      <c r="BR32" s="226"/>
      <c r="BS32" s="225" t="s">
        <v>89</v>
      </c>
      <c r="BT32" s="226"/>
      <c r="BU32" s="225" t="s">
        <v>89</v>
      </c>
      <c r="BV32" s="226"/>
    </row>
    <row r="33" spans="1:74" s="17" customFormat="1" ht="20.25" customHeight="1">
      <c r="A33" s="182" t="s">
        <v>25</v>
      </c>
      <c r="B33" s="168"/>
      <c r="C33" s="168"/>
      <c r="D33" s="168"/>
      <c r="E33" s="168"/>
      <c r="F33" s="168"/>
      <c r="G33" s="81" t="s">
        <v>89</v>
      </c>
      <c r="H33" s="81"/>
      <c r="I33" s="81"/>
      <c r="J33" s="81"/>
      <c r="K33" s="82" t="s">
        <v>89</v>
      </c>
      <c r="L33" s="82"/>
      <c r="M33" s="82"/>
      <c r="N33" s="81" t="s">
        <v>89</v>
      </c>
      <c r="O33" s="81"/>
      <c r="P33" s="81"/>
      <c r="Q33" s="81"/>
      <c r="R33" s="82" t="s">
        <v>89</v>
      </c>
      <c r="S33" s="82"/>
      <c r="T33" s="82"/>
      <c r="U33" s="81" t="s">
        <v>89</v>
      </c>
      <c r="V33" s="81"/>
      <c r="W33" s="81"/>
      <c r="X33" s="81"/>
      <c r="Y33" s="82" t="s">
        <v>89</v>
      </c>
      <c r="Z33" s="82"/>
      <c r="AA33" s="82"/>
      <c r="AB33" s="81" t="s">
        <v>104</v>
      </c>
      <c r="AC33" s="81"/>
      <c r="AD33" s="81"/>
      <c r="AE33" s="81"/>
      <c r="AF33" s="88" t="s">
        <v>107</v>
      </c>
      <c r="AG33" s="88"/>
      <c r="AH33" s="88"/>
      <c r="AI33" s="229" t="s">
        <v>104</v>
      </c>
      <c r="AJ33" s="229"/>
      <c r="AK33" s="229"/>
      <c r="AL33" s="229"/>
      <c r="AM33" s="88" t="s">
        <v>107</v>
      </c>
      <c r="AN33" s="88"/>
      <c r="AO33" s="88"/>
      <c r="AP33" s="236" t="s">
        <v>25</v>
      </c>
      <c r="AQ33" s="237"/>
      <c r="AR33" s="237"/>
      <c r="AS33" s="237"/>
      <c r="AT33" s="237"/>
      <c r="AU33" s="237"/>
      <c r="AV33" s="229"/>
      <c r="AW33" s="229"/>
      <c r="AX33" s="229"/>
      <c r="AY33" s="229"/>
      <c r="AZ33" s="82" t="s">
        <v>89</v>
      </c>
      <c r="BA33" s="82"/>
      <c r="BB33" s="82"/>
      <c r="BC33" s="225" t="s">
        <v>89</v>
      </c>
      <c r="BD33" s="226"/>
      <c r="BE33" s="225" t="s">
        <v>89</v>
      </c>
      <c r="BF33" s="226"/>
      <c r="BG33" s="225" t="s">
        <v>89</v>
      </c>
      <c r="BH33" s="226"/>
      <c r="BI33" s="225" t="s">
        <v>89</v>
      </c>
      <c r="BJ33" s="226"/>
      <c r="BK33" s="225" t="s">
        <v>89</v>
      </c>
      <c r="BL33" s="226"/>
      <c r="BM33" s="225" t="s">
        <v>89</v>
      </c>
      <c r="BN33" s="226"/>
      <c r="BO33" s="225" t="s">
        <v>89</v>
      </c>
      <c r="BP33" s="226"/>
      <c r="BQ33" s="225" t="s">
        <v>89</v>
      </c>
      <c r="BR33" s="226"/>
      <c r="BS33" s="225" t="s">
        <v>89</v>
      </c>
      <c r="BT33" s="226"/>
      <c r="BU33" s="225" t="s">
        <v>89</v>
      </c>
      <c r="BV33" s="226"/>
    </row>
    <row r="34" spans="1:74" s="14" customFormat="1" ht="20.25" customHeight="1">
      <c r="A34" s="164" t="s">
        <v>86</v>
      </c>
      <c r="B34" s="165"/>
      <c r="C34" s="165"/>
      <c r="D34" s="165"/>
      <c r="E34" s="165"/>
      <c r="F34" s="166"/>
      <c r="G34" s="94">
        <f>G28+G29+G35+G36</f>
        <v>10503314</v>
      </c>
      <c r="H34" s="95"/>
      <c r="I34" s="95"/>
      <c r="J34" s="96"/>
      <c r="K34" s="97">
        <f>G34/'P32～33'!BD34*100</f>
        <v>98.39321184887524</v>
      </c>
      <c r="L34" s="98"/>
      <c r="M34" s="99"/>
      <c r="N34" s="94">
        <f>N28+N29+N35+N36</f>
        <v>9570606</v>
      </c>
      <c r="O34" s="95"/>
      <c r="P34" s="95"/>
      <c r="Q34" s="96"/>
      <c r="R34" s="97">
        <f>SUM(N34/G34)*100</f>
        <v>91.11986940502779</v>
      </c>
      <c r="S34" s="98"/>
      <c r="T34" s="99"/>
      <c r="U34" s="94">
        <f>U28+U29+U35+U36</f>
        <v>8189902</v>
      </c>
      <c r="V34" s="95"/>
      <c r="W34" s="95"/>
      <c r="X34" s="96"/>
      <c r="Y34" s="97">
        <f>SUM(U34/N34)*100</f>
        <v>85.57349451017</v>
      </c>
      <c r="Z34" s="98"/>
      <c r="AA34" s="99"/>
      <c r="AB34" s="299">
        <f>AB35+AB36</f>
        <v>154542</v>
      </c>
      <c r="AC34" s="299"/>
      <c r="AD34" s="299"/>
      <c r="AE34" s="299"/>
      <c r="AF34" s="88">
        <f t="shared" si="0"/>
        <v>1.886982286234927</v>
      </c>
      <c r="AG34" s="88"/>
      <c r="AH34" s="88"/>
      <c r="AI34" s="299">
        <f>AI35+AI36</f>
        <v>127994</v>
      </c>
      <c r="AJ34" s="299"/>
      <c r="AK34" s="299"/>
      <c r="AL34" s="299"/>
      <c r="AM34" s="88">
        <f>SUM(AI34/AB34)*100</f>
        <v>82.82149836290458</v>
      </c>
      <c r="AN34" s="88"/>
      <c r="AO34" s="88"/>
      <c r="AP34" s="164" t="s">
        <v>86</v>
      </c>
      <c r="AQ34" s="165"/>
      <c r="AR34" s="165"/>
      <c r="AS34" s="165"/>
      <c r="AT34" s="165"/>
      <c r="AU34" s="166"/>
      <c r="AV34" s="299">
        <f>AV35+AV36</f>
        <v>111000</v>
      </c>
      <c r="AW34" s="299"/>
      <c r="AX34" s="299"/>
      <c r="AY34" s="299"/>
      <c r="AZ34" s="300">
        <f>AV34/'P34～35'!N34*100</f>
        <v>1.1598011661957457</v>
      </c>
      <c r="BA34" s="300"/>
      <c r="BB34" s="300"/>
      <c r="BC34" s="277">
        <f>SUM('P32～33'!AI34:AL34)/SUM('P32～33'!AB34:AE34)*100</f>
        <v>96.96220941083538</v>
      </c>
      <c r="BD34" s="278"/>
      <c r="BE34" s="279">
        <f>SUM('P32～33'!AP34:AS34)/SUM('P32～33'!AB34:AE34)*100</f>
        <v>103.04869551492047</v>
      </c>
      <c r="BF34" s="280"/>
      <c r="BG34" s="279">
        <f>SUM('P32～33'!AW34:AZ34)/SUM('P32～33'!AB34:AE34)*100</f>
        <v>98.20026065172173</v>
      </c>
      <c r="BH34" s="280"/>
      <c r="BI34" s="281">
        <f>SUM('P32～33'!BD34:BG34)/SUM('P32～33'!AB34:AE34)*100</f>
        <v>94.87228527783475</v>
      </c>
      <c r="BJ34" s="282"/>
      <c r="BK34" s="279">
        <f>SUM('P32～33'!BK34:BN34)/SUM('P32～33'!AB34:AE34)*100</f>
        <v>93.34788863928924</v>
      </c>
      <c r="BL34" s="280"/>
      <c r="BM34" s="283">
        <f>SUM('P34～35'!N34:Q34)/SUM('P32～33'!AB34:AE34)*100</f>
        <v>85.05847422047111</v>
      </c>
      <c r="BN34" s="284"/>
      <c r="BO34" s="283">
        <f>SUM('P34～35'!U34:X34)/SUM('P32～33'!AB34:AE34)*100</f>
        <v>72.7875087674892</v>
      </c>
      <c r="BP34" s="284"/>
      <c r="BQ34" s="285">
        <f>SUM('P34～35'!AB34:AE34)/SUM('P32～33'!AB34:AE34)*100</f>
        <v>1.3734873970342156</v>
      </c>
      <c r="BR34" s="286"/>
      <c r="BS34" s="285">
        <f>SUM('P34～35'!AI34:AL34)/SUM('P32～33'!AB34:AE34)*100</f>
        <v>1.1375428420493936</v>
      </c>
      <c r="BT34" s="286"/>
      <c r="BU34" s="314">
        <f>SUM(AV34)/SUM('P32～33'!AB34:AE34)*100</f>
        <v>0.9865091759573317</v>
      </c>
      <c r="BV34" s="315"/>
    </row>
    <row r="35" spans="1:74" s="14" customFormat="1" ht="20.25" customHeight="1">
      <c r="A35" s="182" t="s">
        <v>21</v>
      </c>
      <c r="B35" s="168"/>
      <c r="C35" s="168"/>
      <c r="D35" s="168"/>
      <c r="E35" s="168"/>
      <c r="F35" s="168"/>
      <c r="G35" s="81">
        <v>22704</v>
      </c>
      <c r="H35" s="81"/>
      <c r="I35" s="81"/>
      <c r="J35" s="81"/>
      <c r="K35" s="82">
        <f>G35/'P32～33'!BD35*100</f>
        <v>86.73925501432664</v>
      </c>
      <c r="L35" s="82"/>
      <c r="M35" s="82"/>
      <c r="N35" s="81">
        <v>22137</v>
      </c>
      <c r="O35" s="81"/>
      <c r="P35" s="81"/>
      <c r="Q35" s="81"/>
      <c r="R35" s="88">
        <f>SUM(N35/G35)*100</f>
        <v>97.50264270613108</v>
      </c>
      <c r="S35" s="88"/>
      <c r="T35" s="88"/>
      <c r="U35" s="81">
        <v>21085</v>
      </c>
      <c r="V35" s="81"/>
      <c r="W35" s="81"/>
      <c r="X35" s="81"/>
      <c r="Y35" s="88">
        <f>SUM(U35/N35)*100</f>
        <v>95.24777521796088</v>
      </c>
      <c r="Z35" s="88"/>
      <c r="AA35" s="88"/>
      <c r="AB35" s="81">
        <v>20060</v>
      </c>
      <c r="AC35" s="81"/>
      <c r="AD35" s="81"/>
      <c r="AE35" s="81"/>
      <c r="AF35" s="88">
        <f t="shared" si="0"/>
        <v>95.13872421152479</v>
      </c>
      <c r="AG35" s="88"/>
      <c r="AH35" s="88"/>
      <c r="AI35" s="229">
        <v>19450</v>
      </c>
      <c r="AJ35" s="229"/>
      <c r="AK35" s="229"/>
      <c r="AL35" s="229"/>
      <c r="AM35" s="88">
        <f>SUM(AI35/AB35)*100</f>
        <v>96.95912263210369</v>
      </c>
      <c r="AN35" s="88"/>
      <c r="AO35" s="88"/>
      <c r="AP35" s="236" t="s">
        <v>21</v>
      </c>
      <c r="AQ35" s="237"/>
      <c r="AR35" s="237"/>
      <c r="AS35" s="237"/>
      <c r="AT35" s="237"/>
      <c r="AU35" s="237"/>
      <c r="AV35" s="229">
        <v>19000</v>
      </c>
      <c r="AW35" s="229"/>
      <c r="AX35" s="229"/>
      <c r="AY35" s="229"/>
      <c r="AZ35" s="82">
        <f>AV35/'P34～35'!N35*100</f>
        <v>85.82915480869133</v>
      </c>
      <c r="BA35" s="82"/>
      <c r="BB35" s="82"/>
      <c r="BC35" s="225" t="s">
        <v>89</v>
      </c>
      <c r="BD35" s="226"/>
      <c r="BE35" s="225" t="s">
        <v>89</v>
      </c>
      <c r="BF35" s="226"/>
      <c r="BG35" s="225" t="s">
        <v>89</v>
      </c>
      <c r="BH35" s="226"/>
      <c r="BI35" s="225" t="s">
        <v>89</v>
      </c>
      <c r="BJ35" s="226"/>
      <c r="BK35" s="225" t="s">
        <v>89</v>
      </c>
      <c r="BL35" s="226"/>
      <c r="BM35" s="225" t="s">
        <v>89</v>
      </c>
      <c r="BN35" s="226"/>
      <c r="BO35" s="225" t="s">
        <v>89</v>
      </c>
      <c r="BP35" s="226"/>
      <c r="BQ35" s="225" t="s">
        <v>89</v>
      </c>
      <c r="BR35" s="226"/>
      <c r="BS35" s="225" t="s">
        <v>89</v>
      </c>
      <c r="BT35" s="226"/>
      <c r="BU35" s="225" t="s">
        <v>89</v>
      </c>
      <c r="BV35" s="226"/>
    </row>
    <row r="36" spans="1:74" s="14" customFormat="1" ht="20.25" customHeight="1">
      <c r="A36" s="191" t="s">
        <v>79</v>
      </c>
      <c r="B36" s="192"/>
      <c r="C36" s="192"/>
      <c r="D36" s="192"/>
      <c r="E36" s="192"/>
      <c r="F36" s="193"/>
      <c r="G36" s="81">
        <v>182671</v>
      </c>
      <c r="H36" s="81"/>
      <c r="I36" s="81"/>
      <c r="J36" s="81"/>
      <c r="K36" s="82">
        <f>G36/'P32～33'!BD36*100</f>
        <v>96.29569104576748</v>
      </c>
      <c r="L36" s="82"/>
      <c r="M36" s="82"/>
      <c r="N36" s="81">
        <v>176112</v>
      </c>
      <c r="O36" s="81"/>
      <c r="P36" s="81"/>
      <c r="Q36" s="81"/>
      <c r="R36" s="88">
        <f>SUM(N36/G36)*100</f>
        <v>96.40939174800597</v>
      </c>
      <c r="S36" s="88"/>
      <c r="T36" s="88"/>
      <c r="U36" s="81">
        <v>139105</v>
      </c>
      <c r="V36" s="81"/>
      <c r="W36" s="81"/>
      <c r="X36" s="81"/>
      <c r="Y36" s="88">
        <f>SUM(U36/N36)*100</f>
        <v>78.98666757517944</v>
      </c>
      <c r="Z36" s="88"/>
      <c r="AA36" s="88"/>
      <c r="AB36" s="81">
        <v>134482</v>
      </c>
      <c r="AC36" s="81"/>
      <c r="AD36" s="81"/>
      <c r="AE36" s="81"/>
      <c r="AF36" s="88">
        <f t="shared" si="0"/>
        <v>96.67661119298371</v>
      </c>
      <c r="AG36" s="88"/>
      <c r="AH36" s="88"/>
      <c r="AI36" s="229">
        <v>108544</v>
      </c>
      <c r="AJ36" s="229"/>
      <c r="AK36" s="229"/>
      <c r="AL36" s="229"/>
      <c r="AM36" s="88">
        <f>SUM(AI36/AB36)*100</f>
        <v>80.71266043039216</v>
      </c>
      <c r="AN36" s="88"/>
      <c r="AO36" s="88"/>
      <c r="AP36" s="255" t="s">
        <v>79</v>
      </c>
      <c r="AQ36" s="256"/>
      <c r="AR36" s="256"/>
      <c r="AS36" s="256"/>
      <c r="AT36" s="256"/>
      <c r="AU36" s="257"/>
      <c r="AV36" s="229">
        <v>92000</v>
      </c>
      <c r="AW36" s="229"/>
      <c r="AX36" s="229"/>
      <c r="AY36" s="229"/>
      <c r="AZ36" s="82">
        <f>AV36/'P34～35'!N36*100</f>
        <v>52.2394839647497</v>
      </c>
      <c r="BA36" s="82"/>
      <c r="BB36" s="82"/>
      <c r="BC36" s="225" t="s">
        <v>89</v>
      </c>
      <c r="BD36" s="226"/>
      <c r="BE36" s="225" t="s">
        <v>89</v>
      </c>
      <c r="BF36" s="226"/>
      <c r="BG36" s="225" t="s">
        <v>89</v>
      </c>
      <c r="BH36" s="226"/>
      <c r="BI36" s="225" t="s">
        <v>89</v>
      </c>
      <c r="BJ36" s="226"/>
      <c r="BK36" s="225" t="s">
        <v>89</v>
      </c>
      <c r="BL36" s="226"/>
      <c r="BM36" s="225" t="s">
        <v>89</v>
      </c>
      <c r="BN36" s="226"/>
      <c r="BO36" s="225" t="s">
        <v>89</v>
      </c>
      <c r="BP36" s="226"/>
      <c r="BQ36" s="225" t="s">
        <v>89</v>
      </c>
      <c r="BR36" s="226"/>
      <c r="BS36" s="225" t="s">
        <v>89</v>
      </c>
      <c r="BT36" s="226"/>
      <c r="BU36" s="225" t="s">
        <v>89</v>
      </c>
      <c r="BV36" s="226"/>
    </row>
    <row r="37" spans="1:74" s="14" customFormat="1" ht="20.25" customHeight="1">
      <c r="A37" s="164" t="s">
        <v>87</v>
      </c>
      <c r="B37" s="165"/>
      <c r="C37" s="165"/>
      <c r="D37" s="165"/>
      <c r="E37" s="165"/>
      <c r="F37" s="166"/>
      <c r="G37" s="94">
        <f>G39</f>
        <v>40</v>
      </c>
      <c r="H37" s="95"/>
      <c r="I37" s="95"/>
      <c r="J37" s="96"/>
      <c r="K37" s="97" t="s">
        <v>89</v>
      </c>
      <c r="L37" s="98"/>
      <c r="M37" s="99"/>
      <c r="N37" s="94">
        <f>N39</f>
        <v>0</v>
      </c>
      <c r="O37" s="95"/>
      <c r="P37" s="95"/>
      <c r="Q37" s="96"/>
      <c r="R37" s="97" t="s">
        <v>89</v>
      </c>
      <c r="S37" s="98"/>
      <c r="T37" s="99"/>
      <c r="U37" s="94">
        <f>U42</f>
        <v>41866</v>
      </c>
      <c r="V37" s="95"/>
      <c r="W37" s="95"/>
      <c r="X37" s="96"/>
      <c r="Y37" s="97" t="s">
        <v>89</v>
      </c>
      <c r="Z37" s="98"/>
      <c r="AA37" s="99"/>
      <c r="AB37" s="299">
        <f>AB39+AB42</f>
        <v>22751</v>
      </c>
      <c r="AC37" s="299"/>
      <c r="AD37" s="299"/>
      <c r="AE37" s="299"/>
      <c r="AF37" s="88">
        <f t="shared" si="0"/>
        <v>54.342425834806285</v>
      </c>
      <c r="AG37" s="88"/>
      <c r="AH37" s="88"/>
      <c r="AI37" s="299">
        <f>AI39+AI42</f>
        <v>16200</v>
      </c>
      <c r="AJ37" s="299"/>
      <c r="AK37" s="299"/>
      <c r="AL37" s="299"/>
      <c r="AM37" s="88">
        <f>SUM(AI37/AB37)*100</f>
        <v>71.20566128961364</v>
      </c>
      <c r="AN37" s="88"/>
      <c r="AO37" s="88"/>
      <c r="AP37" s="164" t="s">
        <v>87</v>
      </c>
      <c r="AQ37" s="165"/>
      <c r="AR37" s="165"/>
      <c r="AS37" s="165"/>
      <c r="AT37" s="165"/>
      <c r="AU37" s="166"/>
      <c r="AV37" s="299">
        <f>AV39+AV42</f>
        <v>17000</v>
      </c>
      <c r="AW37" s="299"/>
      <c r="AX37" s="299"/>
      <c r="AY37" s="299"/>
      <c r="AZ37" s="296" t="s">
        <v>89</v>
      </c>
      <c r="BA37" s="297"/>
      <c r="BB37" s="298"/>
      <c r="BC37" s="277">
        <f>SUM('P32～33'!AI37:AL37)/SUM('P32～33'!AB37:AE37)*100</f>
        <v>94.63080747748039</v>
      </c>
      <c r="BD37" s="278"/>
      <c r="BE37" s="279">
        <f>SUM('P32～33'!AP37:AS37)/SUM('P32～33'!AB37:AE37)*100</f>
        <v>1.4528783133697092</v>
      </c>
      <c r="BF37" s="280"/>
      <c r="BG37" s="279">
        <f>SUM('P32～33'!AW37:AZ37)/SUM('P32～33'!AB37:AE37)*100</f>
        <v>1.995286217027734</v>
      </c>
      <c r="BH37" s="280"/>
      <c r="BI37" s="281">
        <f>SUM('P32～33'!BD37:BG37)/SUM('P32～33'!AB37:AE37)*100</f>
        <v>0</v>
      </c>
      <c r="BJ37" s="282"/>
      <c r="BK37" s="279">
        <f>SUM('P32～33'!BK37:BN37)/SUM('P32～33'!AB37:AE37)*100</f>
        <v>0.12914473896619635</v>
      </c>
      <c r="BL37" s="280"/>
      <c r="BM37" s="283">
        <f>SUM('P34～35'!N37:Q37)/SUM('P32～33'!AB37:AE37)*100</f>
        <v>0</v>
      </c>
      <c r="BN37" s="284"/>
      <c r="BO37" s="283">
        <f>SUM('P34～35'!U37:X37)/SUM('P32～33'!AB37:AE37)*100</f>
        <v>135.16934103896943</v>
      </c>
      <c r="BP37" s="284"/>
      <c r="BQ37" s="285">
        <f>SUM('P34～35'!AB37:AE37)/SUM('P32～33'!AB37:AE37)*100</f>
        <v>73.45429890549833</v>
      </c>
      <c r="BR37" s="286"/>
      <c r="BS37" s="285">
        <f>SUM('P34～35'!AI37:AL37)/SUM('P32～33'!AB37:AE37)*100</f>
        <v>52.30361928130953</v>
      </c>
      <c r="BT37" s="286"/>
      <c r="BU37" s="314">
        <f>SUM(AV37)/SUM('P32～33'!AB37:AE37)*100</f>
        <v>54.88651406063345</v>
      </c>
      <c r="BV37" s="315"/>
    </row>
    <row r="38" spans="1:74" s="14" customFormat="1" ht="20.25" customHeight="1">
      <c r="A38" s="182" t="s">
        <v>22</v>
      </c>
      <c r="B38" s="168"/>
      <c r="C38" s="168"/>
      <c r="D38" s="168"/>
      <c r="E38" s="168"/>
      <c r="F38" s="168"/>
      <c r="G38" s="81" t="s">
        <v>89</v>
      </c>
      <c r="H38" s="81"/>
      <c r="I38" s="81"/>
      <c r="J38" s="81"/>
      <c r="K38" s="82" t="s">
        <v>89</v>
      </c>
      <c r="L38" s="82"/>
      <c r="M38" s="82"/>
      <c r="N38" s="81" t="s">
        <v>89</v>
      </c>
      <c r="O38" s="81"/>
      <c r="P38" s="81"/>
      <c r="Q38" s="81"/>
      <c r="R38" s="88" t="s">
        <v>89</v>
      </c>
      <c r="S38" s="88"/>
      <c r="T38" s="88"/>
      <c r="U38" s="81" t="s">
        <v>89</v>
      </c>
      <c r="V38" s="81"/>
      <c r="W38" s="81"/>
      <c r="X38" s="81"/>
      <c r="Y38" s="88" t="s">
        <v>89</v>
      </c>
      <c r="Z38" s="88"/>
      <c r="AA38" s="88"/>
      <c r="AB38" s="81" t="s">
        <v>104</v>
      </c>
      <c r="AC38" s="81"/>
      <c r="AD38" s="81"/>
      <c r="AE38" s="81"/>
      <c r="AF38" s="88" t="s">
        <v>107</v>
      </c>
      <c r="AG38" s="88"/>
      <c r="AH38" s="88"/>
      <c r="AI38" s="229" t="s">
        <v>104</v>
      </c>
      <c r="AJ38" s="229"/>
      <c r="AK38" s="229"/>
      <c r="AL38" s="229"/>
      <c r="AM38" s="88" t="s">
        <v>107</v>
      </c>
      <c r="AN38" s="88"/>
      <c r="AO38" s="88"/>
      <c r="AP38" s="236" t="s">
        <v>22</v>
      </c>
      <c r="AQ38" s="237"/>
      <c r="AR38" s="237"/>
      <c r="AS38" s="237"/>
      <c r="AT38" s="237"/>
      <c r="AU38" s="237"/>
      <c r="AV38" s="229" t="s">
        <v>105</v>
      </c>
      <c r="AW38" s="229"/>
      <c r="AX38" s="229"/>
      <c r="AY38" s="229"/>
      <c r="AZ38" s="82" t="s">
        <v>89</v>
      </c>
      <c r="BA38" s="82"/>
      <c r="BB38" s="82"/>
      <c r="BC38" s="225" t="s">
        <v>89</v>
      </c>
      <c r="BD38" s="226"/>
      <c r="BE38" s="225" t="s">
        <v>89</v>
      </c>
      <c r="BF38" s="226"/>
      <c r="BG38" s="225" t="s">
        <v>89</v>
      </c>
      <c r="BH38" s="226"/>
      <c r="BI38" s="225" t="s">
        <v>89</v>
      </c>
      <c r="BJ38" s="226"/>
      <c r="BK38" s="225" t="s">
        <v>89</v>
      </c>
      <c r="BL38" s="226"/>
      <c r="BM38" s="225" t="s">
        <v>89</v>
      </c>
      <c r="BN38" s="226"/>
      <c r="BO38" s="225" t="s">
        <v>89</v>
      </c>
      <c r="BP38" s="226"/>
      <c r="BQ38" s="225" t="s">
        <v>89</v>
      </c>
      <c r="BR38" s="226"/>
      <c r="BS38" s="225" t="s">
        <v>89</v>
      </c>
      <c r="BT38" s="226"/>
      <c r="BU38" s="225" t="s">
        <v>89</v>
      </c>
      <c r="BV38" s="226"/>
    </row>
    <row r="39" spans="1:74" s="17" customFormat="1" ht="20.25" customHeight="1">
      <c r="A39" s="194" t="s">
        <v>6</v>
      </c>
      <c r="B39" s="195"/>
      <c r="C39" s="195"/>
      <c r="D39" s="195"/>
      <c r="E39" s="152" t="s">
        <v>92</v>
      </c>
      <c r="F39" s="153"/>
      <c r="G39" s="81">
        <v>40</v>
      </c>
      <c r="H39" s="81"/>
      <c r="I39" s="81"/>
      <c r="J39" s="81"/>
      <c r="K39" s="88" t="s">
        <v>89</v>
      </c>
      <c r="L39" s="88"/>
      <c r="M39" s="88"/>
      <c r="N39" s="81">
        <v>0</v>
      </c>
      <c r="O39" s="81"/>
      <c r="P39" s="81"/>
      <c r="Q39" s="81"/>
      <c r="R39" s="33" t="s">
        <v>89</v>
      </c>
      <c r="S39" s="34"/>
      <c r="T39" s="100"/>
      <c r="U39" s="81">
        <v>0</v>
      </c>
      <c r="V39" s="81"/>
      <c r="W39" s="81"/>
      <c r="X39" s="81"/>
      <c r="Y39" s="33" t="s">
        <v>89</v>
      </c>
      <c r="Z39" s="34"/>
      <c r="AA39" s="100"/>
      <c r="AB39" s="81">
        <v>0</v>
      </c>
      <c r="AC39" s="81"/>
      <c r="AD39" s="81"/>
      <c r="AE39" s="81"/>
      <c r="AF39" s="88" t="s">
        <v>107</v>
      </c>
      <c r="AG39" s="88"/>
      <c r="AH39" s="88"/>
      <c r="AI39" s="229">
        <v>0</v>
      </c>
      <c r="AJ39" s="229"/>
      <c r="AK39" s="229"/>
      <c r="AL39" s="229"/>
      <c r="AM39" s="88" t="s">
        <v>107</v>
      </c>
      <c r="AN39" s="88"/>
      <c r="AO39" s="88"/>
      <c r="AP39" s="194" t="s">
        <v>6</v>
      </c>
      <c r="AQ39" s="195"/>
      <c r="AR39" s="195"/>
      <c r="AS39" s="195"/>
      <c r="AT39" s="152" t="s">
        <v>92</v>
      </c>
      <c r="AU39" s="153"/>
      <c r="AV39" s="229">
        <v>1000</v>
      </c>
      <c r="AW39" s="229"/>
      <c r="AX39" s="229"/>
      <c r="AY39" s="229"/>
      <c r="AZ39" s="82" t="s">
        <v>89</v>
      </c>
      <c r="BA39" s="82"/>
      <c r="BB39" s="82"/>
      <c r="BC39" s="225">
        <f>SUM('P32～33'!AI39:AL39)/SUM('P32～33'!AB39:AE39)*100</f>
        <v>69.09920182440136</v>
      </c>
      <c r="BD39" s="226"/>
      <c r="BE39" s="230">
        <f>SUM('P32～33'!AP39:AS39)/SUM('P32～33'!AB39:AE39)*100</f>
        <v>51.31128848346636</v>
      </c>
      <c r="BF39" s="231"/>
      <c r="BG39" s="230">
        <f>SUM('P32～33'!AW39:AZ39)/SUM('P32～33'!AB39:AE39)*100</f>
        <v>70.46750285062714</v>
      </c>
      <c r="BH39" s="231"/>
      <c r="BI39" s="232">
        <f>SUM('P32～33'!BD39:BG39)/SUM('P32～33'!AB39:AE39)*100</f>
        <v>0</v>
      </c>
      <c r="BJ39" s="233"/>
      <c r="BK39" s="230">
        <f>SUM('P32～33'!BK39:BN39)/SUM('P32～33'!AB39:AE39)*100</f>
        <v>4.561003420752566</v>
      </c>
      <c r="BL39" s="231"/>
      <c r="BM39" s="234">
        <f>SUM('P34～35'!N39:Q39)/SUM('P32～33'!AB39:AE39)*100</f>
        <v>0</v>
      </c>
      <c r="BN39" s="235"/>
      <c r="BO39" s="234">
        <f>SUM('P34～35'!U39:X39)/SUM('P32～33'!AB39:AE39)*100</f>
        <v>0</v>
      </c>
      <c r="BP39" s="235"/>
      <c r="BQ39" s="227">
        <f>SUM('P34～35'!AB39:AE39)/SUM('P32～33'!AB39:AE39)*100</f>
        <v>0</v>
      </c>
      <c r="BR39" s="228"/>
      <c r="BS39" s="227">
        <f>SUM('P34～35'!AI39:AL39)/SUM('P32～33'!AB39:AE39)*100</f>
        <v>0</v>
      </c>
      <c r="BT39" s="228"/>
      <c r="BU39" s="312">
        <f>SUM(AV39)/SUM('P32～33'!AB39:AE39)*100</f>
        <v>114.02508551881414</v>
      </c>
      <c r="BV39" s="313"/>
    </row>
    <row r="40" spans="1:74" s="14" customFormat="1" ht="20.25" customHeight="1">
      <c r="A40" s="150" t="s">
        <v>23</v>
      </c>
      <c r="B40" s="151"/>
      <c r="C40" s="151"/>
      <c r="D40" s="151"/>
      <c r="E40" s="152" t="s">
        <v>92</v>
      </c>
      <c r="F40" s="153"/>
      <c r="G40" s="81" t="s">
        <v>89</v>
      </c>
      <c r="H40" s="81"/>
      <c r="I40" s="81"/>
      <c r="J40" s="81"/>
      <c r="K40" s="82" t="s">
        <v>89</v>
      </c>
      <c r="L40" s="82"/>
      <c r="M40" s="82"/>
      <c r="N40" s="81" t="s">
        <v>89</v>
      </c>
      <c r="O40" s="81"/>
      <c r="P40" s="81"/>
      <c r="Q40" s="81"/>
      <c r="R40" s="88" t="s">
        <v>89</v>
      </c>
      <c r="S40" s="88"/>
      <c r="T40" s="88"/>
      <c r="U40" s="81" t="s">
        <v>89</v>
      </c>
      <c r="V40" s="81"/>
      <c r="W40" s="81"/>
      <c r="X40" s="81"/>
      <c r="Y40" s="88" t="s">
        <v>89</v>
      </c>
      <c r="Z40" s="88"/>
      <c r="AA40" s="88"/>
      <c r="AB40" s="81" t="s">
        <v>104</v>
      </c>
      <c r="AC40" s="81"/>
      <c r="AD40" s="81"/>
      <c r="AE40" s="81"/>
      <c r="AF40" s="88" t="s">
        <v>107</v>
      </c>
      <c r="AG40" s="88"/>
      <c r="AH40" s="88"/>
      <c r="AI40" s="229" t="s">
        <v>104</v>
      </c>
      <c r="AJ40" s="229"/>
      <c r="AK40" s="229"/>
      <c r="AL40" s="229"/>
      <c r="AM40" s="88" t="s">
        <v>107</v>
      </c>
      <c r="AN40" s="88"/>
      <c r="AO40" s="88"/>
      <c r="AP40" s="150" t="s">
        <v>23</v>
      </c>
      <c r="AQ40" s="151"/>
      <c r="AR40" s="151"/>
      <c r="AS40" s="151"/>
      <c r="AT40" s="152" t="s">
        <v>92</v>
      </c>
      <c r="AU40" s="153"/>
      <c r="AV40" s="229" t="s">
        <v>105</v>
      </c>
      <c r="AW40" s="229"/>
      <c r="AX40" s="229"/>
      <c r="AY40" s="229"/>
      <c r="AZ40" s="82" t="s">
        <v>89</v>
      </c>
      <c r="BA40" s="82"/>
      <c r="BB40" s="82"/>
      <c r="BC40" s="225">
        <f>SUM('P32～33'!AI40:AL40)/SUM('P32～33'!AB40:AE40)*100</f>
        <v>94.83622128835415</v>
      </c>
      <c r="BD40" s="226"/>
      <c r="BE40" s="230">
        <f>SUM('P32～33'!AP40:AS40)/SUM('P32～33'!AB40:AE40)*100</f>
        <v>0</v>
      </c>
      <c r="BF40" s="231"/>
      <c r="BG40" s="230">
        <f>SUM('P32～33'!AW40:AZ40)/SUM('P32～33'!AB40:AE40)*100</f>
        <v>0</v>
      </c>
      <c r="BH40" s="231"/>
      <c r="BI40" s="232">
        <f>SUM('P32～33'!BD40:BG40)/SUM('P32～33'!AB40:AE40)*100</f>
        <v>0</v>
      </c>
      <c r="BJ40" s="233"/>
      <c r="BK40" s="230">
        <f>SUM('P32～33'!BK40:BN40)/SUM('P32～33'!AB40:AE40)*100</f>
        <v>0</v>
      </c>
      <c r="BL40" s="231"/>
      <c r="BM40" s="234">
        <f>SUM('P34～35'!N40:Q40)/SUM('P32～33'!AB40:AE40)*100</f>
        <v>0</v>
      </c>
      <c r="BN40" s="235"/>
      <c r="BO40" s="234">
        <f>SUM('P34～35'!U40:X40)/SUM('P32～33'!AB40:AE40)*100</f>
        <v>0</v>
      </c>
      <c r="BP40" s="235"/>
      <c r="BQ40" s="227">
        <f>SUM('P34～35'!AB40:AE40)/SUM('P32～33'!AB40:AE40)*100</f>
        <v>0</v>
      </c>
      <c r="BR40" s="228"/>
      <c r="BS40" s="227">
        <f>SUM('P34～35'!AI40:AL40)/SUM('P32～33'!AB40:AE40)*100</f>
        <v>0</v>
      </c>
      <c r="BT40" s="228"/>
      <c r="BU40" s="312">
        <f>SUM(AV40)/SUM('P32～33'!AB40:AE40)*100</f>
        <v>0</v>
      </c>
      <c r="BV40" s="313"/>
    </row>
    <row r="41" spans="1:74" s="14" customFormat="1" ht="20.25" customHeight="1">
      <c r="A41" s="150" t="s">
        <v>24</v>
      </c>
      <c r="B41" s="151"/>
      <c r="C41" s="151"/>
      <c r="D41" s="151"/>
      <c r="E41" s="152" t="s">
        <v>93</v>
      </c>
      <c r="F41" s="153"/>
      <c r="G41" s="81" t="s">
        <v>89</v>
      </c>
      <c r="H41" s="81"/>
      <c r="I41" s="81"/>
      <c r="J41" s="81"/>
      <c r="K41" s="82" t="s">
        <v>89</v>
      </c>
      <c r="L41" s="82"/>
      <c r="M41" s="82"/>
      <c r="N41" s="81" t="s">
        <v>89</v>
      </c>
      <c r="O41" s="81"/>
      <c r="P41" s="81"/>
      <c r="Q41" s="81"/>
      <c r="R41" s="88" t="s">
        <v>89</v>
      </c>
      <c r="S41" s="88"/>
      <c r="T41" s="88"/>
      <c r="U41" s="81" t="s">
        <v>89</v>
      </c>
      <c r="V41" s="81"/>
      <c r="W41" s="81"/>
      <c r="X41" s="81"/>
      <c r="Y41" s="88" t="s">
        <v>89</v>
      </c>
      <c r="Z41" s="88"/>
      <c r="AA41" s="88"/>
      <c r="AB41" s="81" t="s">
        <v>104</v>
      </c>
      <c r="AC41" s="81"/>
      <c r="AD41" s="81"/>
      <c r="AE41" s="81"/>
      <c r="AF41" s="88" t="s">
        <v>107</v>
      </c>
      <c r="AG41" s="88"/>
      <c r="AH41" s="88"/>
      <c r="AI41" s="229" t="s">
        <v>104</v>
      </c>
      <c r="AJ41" s="229"/>
      <c r="AK41" s="229"/>
      <c r="AL41" s="229"/>
      <c r="AM41" s="88" t="s">
        <v>107</v>
      </c>
      <c r="AN41" s="88"/>
      <c r="AO41" s="88"/>
      <c r="AP41" s="150" t="s">
        <v>24</v>
      </c>
      <c r="AQ41" s="151"/>
      <c r="AR41" s="151"/>
      <c r="AS41" s="151"/>
      <c r="AT41" s="152" t="s">
        <v>93</v>
      </c>
      <c r="AU41" s="153"/>
      <c r="AV41" s="229" t="s">
        <v>105</v>
      </c>
      <c r="AW41" s="229"/>
      <c r="AX41" s="229"/>
      <c r="AY41" s="229"/>
      <c r="AZ41" s="82" t="s">
        <v>89</v>
      </c>
      <c r="BA41" s="82"/>
      <c r="BB41" s="82"/>
      <c r="BC41" s="225">
        <f>SUM('P32～33'!AI41:AL41)/SUM('P32～33'!AB41:AE41)*100</f>
        <v>96.11001964636542</v>
      </c>
      <c r="BD41" s="226"/>
      <c r="BE41" s="230">
        <f>SUM('P32～33'!AP41:AS41)/SUM('P32～33'!AB41:AE41)*100</f>
        <v>0</v>
      </c>
      <c r="BF41" s="231"/>
      <c r="BG41" s="230">
        <f>SUM('P32～33'!AW41:AZ41)/SUM('P32～33'!AB41:AE41)*100</f>
        <v>0</v>
      </c>
      <c r="BH41" s="231"/>
      <c r="BI41" s="232">
        <f>SUM('P32～33'!BD41:BG41)/SUM('P32～33'!AB41:AE41)*100</f>
        <v>0</v>
      </c>
      <c r="BJ41" s="233"/>
      <c r="BK41" s="230">
        <f>SUM('P32～33'!BK41:BN41)/SUM('P32～33'!AB41:AE41)*100</f>
        <v>0</v>
      </c>
      <c r="BL41" s="231"/>
      <c r="BM41" s="234">
        <f>SUM('P34～35'!N41:Q41)/SUM('P32～33'!AB41:AE41)*100</f>
        <v>0</v>
      </c>
      <c r="BN41" s="235"/>
      <c r="BO41" s="234">
        <f>SUM('P34～35'!U41:X41)/SUM('P32～33'!AB41:AE41)*100</f>
        <v>0</v>
      </c>
      <c r="BP41" s="235"/>
      <c r="BQ41" s="227">
        <f>SUM('P34～35'!AB41:AE41)/SUM('P32～33'!AB41:AE41)*100</f>
        <v>0</v>
      </c>
      <c r="BR41" s="228"/>
      <c r="BS41" s="227">
        <f>SUM('P34～35'!AI41:AL41)/SUM('P32～33'!AB41:AE41)*100</f>
        <v>0</v>
      </c>
      <c r="BT41" s="228"/>
      <c r="BU41" s="312">
        <f>SUM(AV41)/SUM('P32～33'!AB41:AE41)*100</f>
        <v>0</v>
      </c>
      <c r="BV41" s="313"/>
    </row>
    <row r="42" spans="1:74" s="14" customFormat="1" ht="20.25" customHeight="1">
      <c r="A42" s="150" t="s">
        <v>20</v>
      </c>
      <c r="B42" s="151"/>
      <c r="C42" s="151"/>
      <c r="D42" s="151"/>
      <c r="E42" s="152" t="s">
        <v>93</v>
      </c>
      <c r="F42" s="153"/>
      <c r="G42" s="81" t="s">
        <v>89</v>
      </c>
      <c r="H42" s="81"/>
      <c r="I42" s="81"/>
      <c r="J42" s="81"/>
      <c r="K42" s="82" t="s">
        <v>89</v>
      </c>
      <c r="L42" s="82"/>
      <c r="M42" s="82"/>
      <c r="N42" s="81" t="s">
        <v>89</v>
      </c>
      <c r="O42" s="81"/>
      <c r="P42" s="81"/>
      <c r="Q42" s="81"/>
      <c r="R42" s="88" t="s">
        <v>89</v>
      </c>
      <c r="S42" s="88"/>
      <c r="T42" s="88"/>
      <c r="U42" s="81">
        <v>41866</v>
      </c>
      <c r="V42" s="81"/>
      <c r="W42" s="81"/>
      <c r="X42" s="81"/>
      <c r="Y42" s="88" t="s">
        <v>89</v>
      </c>
      <c r="Z42" s="88"/>
      <c r="AA42" s="88"/>
      <c r="AB42" s="81">
        <v>22751</v>
      </c>
      <c r="AC42" s="81"/>
      <c r="AD42" s="81"/>
      <c r="AE42" s="81"/>
      <c r="AF42" s="88">
        <f t="shared" si="0"/>
        <v>54.342425834806285</v>
      </c>
      <c r="AG42" s="88"/>
      <c r="AH42" s="88"/>
      <c r="AI42" s="229">
        <v>16200</v>
      </c>
      <c r="AJ42" s="229"/>
      <c r="AK42" s="229"/>
      <c r="AL42" s="229"/>
      <c r="AM42" s="88">
        <f aca="true" t="shared" si="6" ref="AM42:AM50">SUM(AI42/AB42)*100</f>
        <v>71.20566128961364</v>
      </c>
      <c r="AN42" s="88"/>
      <c r="AO42" s="88"/>
      <c r="AP42" s="150" t="s">
        <v>20</v>
      </c>
      <c r="AQ42" s="151"/>
      <c r="AR42" s="151"/>
      <c r="AS42" s="151"/>
      <c r="AT42" s="152" t="s">
        <v>93</v>
      </c>
      <c r="AU42" s="153"/>
      <c r="AV42" s="229">
        <v>16000</v>
      </c>
      <c r="AW42" s="229"/>
      <c r="AX42" s="229"/>
      <c r="AY42" s="229"/>
      <c r="AZ42" s="82" t="s">
        <v>89</v>
      </c>
      <c r="BA42" s="82"/>
      <c r="BB42" s="82"/>
      <c r="BC42" s="225" t="s">
        <v>89</v>
      </c>
      <c r="BD42" s="226"/>
      <c r="BE42" s="225" t="s">
        <v>89</v>
      </c>
      <c r="BF42" s="226"/>
      <c r="BG42" s="225" t="s">
        <v>89</v>
      </c>
      <c r="BH42" s="226"/>
      <c r="BI42" s="225" t="s">
        <v>89</v>
      </c>
      <c r="BJ42" s="226"/>
      <c r="BK42" s="225" t="s">
        <v>89</v>
      </c>
      <c r="BL42" s="226"/>
      <c r="BM42" s="225" t="s">
        <v>89</v>
      </c>
      <c r="BN42" s="226"/>
      <c r="BO42" s="225" t="s">
        <v>89</v>
      </c>
      <c r="BP42" s="226"/>
      <c r="BQ42" s="225" t="s">
        <v>89</v>
      </c>
      <c r="BR42" s="226"/>
      <c r="BS42" s="225" t="s">
        <v>89</v>
      </c>
      <c r="BT42" s="226"/>
      <c r="BU42" s="225" t="s">
        <v>89</v>
      </c>
      <c r="BV42" s="226"/>
    </row>
    <row r="43" spans="1:74" s="14" customFormat="1" ht="20.25" customHeight="1">
      <c r="A43" s="187" t="s">
        <v>26</v>
      </c>
      <c r="B43" s="188"/>
      <c r="C43" s="188"/>
      <c r="D43" s="188"/>
      <c r="E43" s="189"/>
      <c r="F43" s="29" t="s">
        <v>95</v>
      </c>
      <c r="G43" s="110">
        <f>G7+G34+G37</f>
        <v>132831648</v>
      </c>
      <c r="H43" s="110"/>
      <c r="I43" s="110"/>
      <c r="J43" s="110"/>
      <c r="K43" s="295">
        <f>G43/'P32～33'!BD43*100</f>
        <v>120.92807811898805</v>
      </c>
      <c r="L43" s="295"/>
      <c r="M43" s="295"/>
      <c r="N43" s="110">
        <f>N7+N34+N37</f>
        <v>125852778</v>
      </c>
      <c r="O43" s="110"/>
      <c r="P43" s="110"/>
      <c r="Q43" s="110"/>
      <c r="R43" s="111">
        <f>SUM(N43/G43)*100</f>
        <v>94.7460788862606</v>
      </c>
      <c r="S43" s="111"/>
      <c r="T43" s="111"/>
      <c r="U43" s="110">
        <f>U7+U34+U37</f>
        <v>110682212</v>
      </c>
      <c r="V43" s="110"/>
      <c r="W43" s="110"/>
      <c r="X43" s="110"/>
      <c r="Y43" s="111">
        <f>SUM(U43/N43)*100</f>
        <v>87.94578376331113</v>
      </c>
      <c r="Z43" s="111"/>
      <c r="AA43" s="111"/>
      <c r="AB43" s="292">
        <f>AB7+AB34+AB37</f>
        <v>105024397</v>
      </c>
      <c r="AC43" s="293"/>
      <c r="AD43" s="293"/>
      <c r="AE43" s="294"/>
      <c r="AF43" s="88">
        <f t="shared" si="0"/>
        <v>94.88823461533276</v>
      </c>
      <c r="AG43" s="88"/>
      <c r="AH43" s="88"/>
      <c r="AI43" s="292">
        <f>AI7+AI34+AI37</f>
        <v>102614248</v>
      </c>
      <c r="AJ43" s="293"/>
      <c r="AK43" s="293"/>
      <c r="AL43" s="294"/>
      <c r="AM43" s="88">
        <f t="shared" si="6"/>
        <v>97.70515321311485</v>
      </c>
      <c r="AN43" s="88"/>
      <c r="AO43" s="88"/>
      <c r="AP43" s="253" t="s">
        <v>26</v>
      </c>
      <c r="AQ43" s="254"/>
      <c r="AR43" s="254"/>
      <c r="AS43" s="254"/>
      <c r="AT43" s="254"/>
      <c r="AU43" s="11" t="s">
        <v>29</v>
      </c>
      <c r="AV43" s="292">
        <f>AV7+AV34+AV37</f>
        <v>101994000</v>
      </c>
      <c r="AW43" s="293"/>
      <c r="AX43" s="293"/>
      <c r="AY43" s="294"/>
      <c r="AZ43" s="295">
        <f>AV43/'P34～35'!N43*100</f>
        <v>81.04231119951916</v>
      </c>
      <c r="BA43" s="295"/>
      <c r="BB43" s="295"/>
      <c r="BC43" s="277">
        <f>SUM('P32～33'!AI43:AL43)/SUM('P32～33'!AB43:AE43)*100</f>
        <v>102.61990098079853</v>
      </c>
      <c r="BD43" s="278"/>
      <c r="BE43" s="279">
        <f>SUM('P32～33'!AP43:AS43)/SUM('P32～33'!AB43:AE43)*100</f>
        <v>105.01483587855263</v>
      </c>
      <c r="BF43" s="280"/>
      <c r="BG43" s="279">
        <f>SUM('P32～33'!AW43:AZ43)/SUM('P32～33'!AB43:AE43)*100</f>
        <v>106.89778252986835</v>
      </c>
      <c r="BH43" s="280"/>
      <c r="BI43" s="281">
        <f>SUM('P32～33'!BD43:BG43)/SUM('P32～33'!AB43:AE43)*100</f>
        <v>111.29455820750809</v>
      </c>
      <c r="BJ43" s="282"/>
      <c r="BK43" s="279">
        <f>SUM('P32～33'!BK43:BN43)/SUM('P32～33'!AB43:AE43)*100</f>
        <v>134.586370291358</v>
      </c>
      <c r="BL43" s="280"/>
      <c r="BM43" s="283">
        <f>SUM('P34～35'!N43:Q43)/SUM('P32～33'!AB43:AE43)*100</f>
        <v>127.51530856640485</v>
      </c>
      <c r="BN43" s="284"/>
      <c r="BO43" s="283">
        <f>SUM('P34～35'!U43:X43)/SUM('P32～33'!AB43:AE43)*100</f>
        <v>112.14433753692936</v>
      </c>
      <c r="BP43" s="284"/>
      <c r="BQ43" s="285">
        <f>SUM('P34～35'!AB43:AE43)/SUM('P32～33'!AB43:AE43)*100</f>
        <v>106.41178210985223</v>
      </c>
      <c r="BR43" s="286"/>
      <c r="BS43" s="285">
        <f>SUM('P34～35'!AI43:AL43)/SUM('P32～33'!AB43:AE43)*100</f>
        <v>103.96979474723706</v>
      </c>
      <c r="BT43" s="286"/>
      <c r="BU43" s="314">
        <f>SUM(AV43)/SUM('P32～33'!AB43:AE43)*100</f>
        <v>103.34135319541294</v>
      </c>
      <c r="BV43" s="315"/>
    </row>
    <row r="44" spans="1:74" s="17" customFormat="1" ht="20.25" customHeight="1">
      <c r="A44" s="182" t="s">
        <v>27</v>
      </c>
      <c r="B44" s="168"/>
      <c r="C44" s="168"/>
      <c r="D44" s="168"/>
      <c r="E44" s="190"/>
      <c r="F44" s="18" t="s">
        <v>59</v>
      </c>
      <c r="G44" s="81">
        <v>138576970</v>
      </c>
      <c r="H44" s="81"/>
      <c r="I44" s="81"/>
      <c r="J44" s="81"/>
      <c r="K44" s="324">
        <f>G44/'P32～33'!BD44*100</f>
        <v>120.35186032584177</v>
      </c>
      <c r="L44" s="324"/>
      <c r="M44" s="324"/>
      <c r="N44" s="81">
        <v>131453813</v>
      </c>
      <c r="O44" s="81"/>
      <c r="P44" s="81"/>
      <c r="Q44" s="81"/>
      <c r="R44" s="88">
        <f>SUM(N44/G44)*100</f>
        <v>94.85978297836934</v>
      </c>
      <c r="S44" s="88"/>
      <c r="T44" s="88"/>
      <c r="U44" s="81">
        <v>116026584</v>
      </c>
      <c r="V44" s="81"/>
      <c r="W44" s="81"/>
      <c r="X44" s="81"/>
      <c r="Y44" s="88">
        <f>SUM(U44/N44)*100</f>
        <v>88.26414491301215</v>
      </c>
      <c r="Z44" s="88"/>
      <c r="AA44" s="88"/>
      <c r="AB44" s="81">
        <v>110102417</v>
      </c>
      <c r="AC44" s="81"/>
      <c r="AD44" s="81"/>
      <c r="AE44" s="81"/>
      <c r="AF44" s="88">
        <f t="shared" si="0"/>
        <v>94.89412960740101</v>
      </c>
      <c r="AG44" s="88"/>
      <c r="AH44" s="88"/>
      <c r="AI44" s="229">
        <v>107476488</v>
      </c>
      <c r="AJ44" s="229"/>
      <c r="AK44" s="229"/>
      <c r="AL44" s="229"/>
      <c r="AM44" s="88">
        <f t="shared" si="6"/>
        <v>97.61501239341548</v>
      </c>
      <c r="AN44" s="88"/>
      <c r="AO44" s="88"/>
      <c r="AP44" s="236" t="s">
        <v>27</v>
      </c>
      <c r="AQ44" s="237"/>
      <c r="AR44" s="237"/>
      <c r="AS44" s="237"/>
      <c r="AT44" s="237"/>
      <c r="AU44" s="10" t="s">
        <v>28</v>
      </c>
      <c r="AV44" s="229"/>
      <c r="AW44" s="229"/>
      <c r="AX44" s="229"/>
      <c r="AY44" s="229"/>
      <c r="AZ44" s="82" t="s">
        <v>89</v>
      </c>
      <c r="BA44" s="82"/>
      <c r="BB44" s="82"/>
      <c r="BC44" s="225">
        <f>SUM('P32～33'!AI44:AL44)/SUM('P32～33'!AB44:AE44)*100</f>
        <v>102.05836293267984</v>
      </c>
      <c r="BD44" s="226"/>
      <c r="BE44" s="230">
        <f>SUM('P32～33'!AP44:AS44)/SUM('P32～33'!AB44:AE44)*100</f>
        <v>104.04718849483675</v>
      </c>
      <c r="BF44" s="231"/>
      <c r="BG44" s="230">
        <f>SUM('P32～33'!AW44:AZ44)/SUM('P32～33'!AB44:AE44)*100</f>
        <v>105.42965575472687</v>
      </c>
      <c r="BH44" s="231"/>
      <c r="BI44" s="232">
        <f>SUM('P32～33'!BD44:BG44)/SUM('P32～33'!AB44:AE44)*100</f>
        <v>108.93543668962533</v>
      </c>
      <c r="BJ44" s="233"/>
      <c r="BK44" s="230">
        <f>SUM('P32～33'!BK44:BN44)/SUM('P32～33'!AB44:AE44)*100</f>
        <v>131.10582461004364</v>
      </c>
      <c r="BL44" s="231"/>
      <c r="BM44" s="234">
        <f>SUM('P34～35'!N44:Q44)/SUM('P32～33'!AB44:AE44)*100</f>
        <v>124.36670069708894</v>
      </c>
      <c r="BN44" s="235"/>
      <c r="BO44" s="234">
        <f>SUM('P34～35'!U44:X44)/SUM('P32～33'!AB44:AE44)*100</f>
        <v>109.7712049268107</v>
      </c>
      <c r="BP44" s="235"/>
      <c r="BQ44" s="227">
        <f>SUM('P34～35'!AB44:AE44)/SUM('P32～33'!AB44:AE44)*100</f>
        <v>104.16642947485349</v>
      </c>
      <c r="BR44" s="228"/>
      <c r="BS44" s="227">
        <f>SUM('P34～35'!AI44:AL44)/SUM('P32～33'!AB44:AE44)*100</f>
        <v>101.68207304165664</v>
      </c>
      <c r="BT44" s="228"/>
      <c r="BU44" s="312">
        <f>SUM(AV44)/SUM('P32～33'!AB44:AE44)*100</f>
        <v>0</v>
      </c>
      <c r="BV44" s="313"/>
    </row>
    <row r="45" spans="1:74" s="14" customFormat="1" ht="20.25" customHeight="1">
      <c r="A45" s="182" t="s">
        <v>34</v>
      </c>
      <c r="B45" s="168"/>
      <c r="C45" s="168"/>
      <c r="D45" s="190"/>
      <c r="E45" s="196" t="s">
        <v>60</v>
      </c>
      <c r="F45" s="197"/>
      <c r="G45" s="88">
        <f>SUM(G43/G44)*100</f>
        <v>95.8540571351791</v>
      </c>
      <c r="H45" s="88"/>
      <c r="I45" s="88"/>
      <c r="J45" s="88"/>
      <c r="K45" s="82" t="s">
        <v>89</v>
      </c>
      <c r="L45" s="82"/>
      <c r="M45" s="82"/>
      <c r="N45" s="88">
        <f>SUM(N43/N44)*100</f>
        <v>95.73916125202089</v>
      </c>
      <c r="O45" s="88"/>
      <c r="P45" s="88"/>
      <c r="Q45" s="88"/>
      <c r="R45" s="88" t="s">
        <v>89</v>
      </c>
      <c r="S45" s="88"/>
      <c r="T45" s="88"/>
      <c r="U45" s="88">
        <f>SUM(U43/U44)*100</f>
        <v>95.39383836380118</v>
      </c>
      <c r="V45" s="88"/>
      <c r="W45" s="88"/>
      <c r="X45" s="88"/>
      <c r="Y45" s="88" t="s">
        <v>89</v>
      </c>
      <c r="Z45" s="88"/>
      <c r="AA45" s="88"/>
      <c r="AB45" s="88">
        <f>SUM(AB43/AB44)*100</f>
        <v>95.38791232893644</v>
      </c>
      <c r="AC45" s="88"/>
      <c r="AD45" s="88"/>
      <c r="AE45" s="88"/>
      <c r="AF45" s="88">
        <f t="shared" si="0"/>
        <v>99.99378782218392</v>
      </c>
      <c r="AG45" s="88"/>
      <c r="AH45" s="88"/>
      <c r="AI45" s="88">
        <f>SUM(AI43/AI44)*100</f>
        <v>95.47599657331564</v>
      </c>
      <c r="AJ45" s="88"/>
      <c r="AK45" s="88"/>
      <c r="AL45" s="88"/>
      <c r="AM45" s="88">
        <f t="shared" si="6"/>
        <v>100.09234319341789</v>
      </c>
      <c r="AN45" s="88"/>
      <c r="AO45" s="88"/>
      <c r="AP45" s="236" t="s">
        <v>34</v>
      </c>
      <c r="AQ45" s="237"/>
      <c r="AR45" s="237"/>
      <c r="AS45" s="237"/>
      <c r="AT45" s="248" t="s">
        <v>30</v>
      </c>
      <c r="AU45" s="248"/>
      <c r="AV45" s="81" t="s">
        <v>106</v>
      </c>
      <c r="AW45" s="81"/>
      <c r="AX45" s="81"/>
      <c r="AY45" s="81"/>
      <c r="AZ45" s="82" t="s">
        <v>89</v>
      </c>
      <c r="BA45" s="82"/>
      <c r="BB45" s="82"/>
      <c r="BC45" s="225">
        <f>SUM('P32～33'!AI45:AL45)/SUM('P32～33'!AB45:AE45)*100</f>
        <v>100.55021267437839</v>
      </c>
      <c r="BD45" s="226"/>
      <c r="BE45" s="230">
        <f>SUM('P32～33'!AP45:AS45)/SUM('P32～33'!AB45:AE45)*100</f>
        <v>100.93000819888938</v>
      </c>
      <c r="BF45" s="231"/>
      <c r="BG45" s="230">
        <f>SUM('P32～33'!AW45:AZ45)/SUM('P32～33'!AB45:AE45)*100</f>
        <v>101.39251784958583</v>
      </c>
      <c r="BH45" s="231"/>
      <c r="BI45" s="232">
        <f>SUM('P32～33'!BD45:BG45)/SUM('P32～33'!AB45:AE45)*100</f>
        <v>102.1656144130622</v>
      </c>
      <c r="BJ45" s="233"/>
      <c r="BK45" s="230">
        <f>SUM('P32～33'!BK45:BN45)/SUM('P32～33'!AB45:AE45)*100</f>
        <v>102.65476052773914</v>
      </c>
      <c r="BL45" s="231"/>
      <c r="BM45" s="234">
        <f>SUM('P34～35'!N45:Q45)/SUM('P32～33'!AB45:AE45)*100</f>
        <v>102.53171295183323</v>
      </c>
      <c r="BN45" s="235"/>
      <c r="BO45" s="234">
        <f>SUM('P34～35'!U45:X45)/SUM('P32～33'!AB45:AE45)*100</f>
        <v>102.16188991612229</v>
      </c>
      <c r="BP45" s="235"/>
      <c r="BQ45" s="227">
        <f>SUM('P34～35'!AB45:AE45)/SUM('P32～33'!AB45:AE45)*100</f>
        <v>102.15554343786044</v>
      </c>
      <c r="BR45" s="228"/>
      <c r="BS45" s="227">
        <f>SUM('P34～35'!AI45:AL45)/SUM('P32～33'!AB45:AE45)*100</f>
        <v>102.24987712892437</v>
      </c>
      <c r="BT45" s="228"/>
      <c r="BU45" s="312">
        <f>SUM(AV45)/SUM('P32～33'!AB45:AE45)*100</f>
        <v>0</v>
      </c>
      <c r="BV45" s="313"/>
    </row>
    <row r="46" spans="1:74" s="14" customFormat="1" ht="20.25" customHeight="1">
      <c r="A46" s="182" t="s">
        <v>35</v>
      </c>
      <c r="B46" s="168"/>
      <c r="C46" s="168"/>
      <c r="D46" s="168"/>
      <c r="E46" s="190"/>
      <c r="F46" s="18" t="s">
        <v>61</v>
      </c>
      <c r="G46" s="81">
        <v>141292392</v>
      </c>
      <c r="H46" s="81"/>
      <c r="I46" s="81"/>
      <c r="J46" s="81"/>
      <c r="K46" s="82">
        <f>G46/'P32～33'!BD46*100</f>
        <v>98.66989658398086</v>
      </c>
      <c r="L46" s="82"/>
      <c r="M46" s="82"/>
      <c r="N46" s="81">
        <v>141067674</v>
      </c>
      <c r="O46" s="81"/>
      <c r="P46" s="81"/>
      <c r="Q46" s="81"/>
      <c r="R46" s="88">
        <f>SUM(N46/G46)*100</f>
        <v>99.84095534315817</v>
      </c>
      <c r="S46" s="88"/>
      <c r="T46" s="88"/>
      <c r="U46" s="81">
        <v>131499545</v>
      </c>
      <c r="V46" s="81"/>
      <c r="W46" s="81"/>
      <c r="X46" s="81"/>
      <c r="Y46" s="88">
        <f>SUM(U46/N46)*100</f>
        <v>93.21734829199778</v>
      </c>
      <c r="Z46" s="88"/>
      <c r="AA46" s="88"/>
      <c r="AB46" s="81">
        <v>143776450</v>
      </c>
      <c r="AC46" s="81"/>
      <c r="AD46" s="81"/>
      <c r="AE46" s="81"/>
      <c r="AF46" s="88">
        <f t="shared" si="0"/>
        <v>109.33608173321056</v>
      </c>
      <c r="AG46" s="88"/>
      <c r="AH46" s="88"/>
      <c r="AI46" s="229">
        <v>150061520</v>
      </c>
      <c r="AJ46" s="229"/>
      <c r="AK46" s="229"/>
      <c r="AL46" s="229"/>
      <c r="AM46" s="88">
        <f t="shared" si="6"/>
        <v>104.3714182677344</v>
      </c>
      <c r="AN46" s="88"/>
      <c r="AO46" s="88"/>
      <c r="AP46" s="236" t="s">
        <v>35</v>
      </c>
      <c r="AQ46" s="237"/>
      <c r="AR46" s="237"/>
      <c r="AS46" s="237"/>
      <c r="AT46" s="237"/>
      <c r="AU46" s="10" t="s">
        <v>39</v>
      </c>
      <c r="AV46" s="229">
        <v>146900000</v>
      </c>
      <c r="AW46" s="229"/>
      <c r="AX46" s="229"/>
      <c r="AY46" s="229"/>
      <c r="AZ46" s="82">
        <f>AV46/'P34～35'!N46*100</f>
        <v>104.13441707417674</v>
      </c>
      <c r="BA46" s="82"/>
      <c r="BB46" s="82"/>
      <c r="BC46" s="225">
        <f>SUM('P32～33'!AI46:AL46)/SUM('P32～33'!AB46:AE46)*100</f>
        <v>91.12284794102918</v>
      </c>
      <c r="BD46" s="226"/>
      <c r="BE46" s="230">
        <f>SUM('P32～33'!AP46:AS46)/SUM('P32～33'!AB46:AE46)*100</f>
        <v>82.53885135063831</v>
      </c>
      <c r="BF46" s="231"/>
      <c r="BG46" s="230">
        <f>SUM('P32～33'!AW46:AZ46)/SUM('P32～33'!AB46:AE46)*100</f>
        <v>82.43317541800145</v>
      </c>
      <c r="BH46" s="231"/>
      <c r="BI46" s="232">
        <f>SUM('P32～33'!BD46:BG46)/SUM('P32～33'!AB46:AE46)*100</f>
        <v>80.59524694972107</v>
      </c>
      <c r="BJ46" s="233"/>
      <c r="BK46" s="230">
        <f>SUM('P32～33'!BK46:BN46)/SUM('P32～33'!AB46:AE46)*100</f>
        <v>79.52324681689377</v>
      </c>
      <c r="BL46" s="231"/>
      <c r="BM46" s="234">
        <f>SUM('P34～35'!N46:Q46)/SUM('P32～33'!AB46:AE46)*100</f>
        <v>79.39676934188438</v>
      </c>
      <c r="BN46" s="235"/>
      <c r="BO46" s="234">
        <f>SUM('P34～35'!U46:X46)/SUM('P32～33'!AB46:AE46)*100</f>
        <v>74.01156301001846</v>
      </c>
      <c r="BP46" s="235"/>
      <c r="BQ46" s="227">
        <f>SUM('P34～35'!AB46:AE46)/SUM('P32～33'!AB46:AE46)*100</f>
        <v>80.92134302466043</v>
      </c>
      <c r="BR46" s="228"/>
      <c r="BS46" s="227">
        <f>SUM('P34～35'!AI46:AL46)/SUM('P32～33'!AB46:AE46)*100</f>
        <v>84.45875339613644</v>
      </c>
      <c r="BT46" s="228"/>
      <c r="BU46" s="312">
        <f>SUM(AV46)/SUM('P32～33'!AB46:AE46)*100</f>
        <v>82.67936292989997</v>
      </c>
      <c r="BV46" s="313"/>
    </row>
    <row r="47" spans="1:74" s="17" customFormat="1" ht="20.25" customHeight="1">
      <c r="A47" s="182" t="s">
        <v>36</v>
      </c>
      <c r="B47" s="168"/>
      <c r="C47" s="168"/>
      <c r="D47" s="168"/>
      <c r="E47" s="190"/>
      <c r="F47" s="18" t="s">
        <v>62</v>
      </c>
      <c r="G47" s="81">
        <v>2074042</v>
      </c>
      <c r="H47" s="81"/>
      <c r="I47" s="81"/>
      <c r="J47" s="81"/>
      <c r="K47" s="82">
        <f>G47/'P32～33'!BD47*100</f>
        <v>7.6742197615223455</v>
      </c>
      <c r="L47" s="82"/>
      <c r="M47" s="82"/>
      <c r="N47" s="81">
        <v>1940095</v>
      </c>
      <c r="O47" s="81"/>
      <c r="P47" s="81"/>
      <c r="Q47" s="81"/>
      <c r="R47" s="88">
        <f>SUM(N47/G47)*100</f>
        <v>93.54174119906926</v>
      </c>
      <c r="S47" s="88"/>
      <c r="T47" s="88"/>
      <c r="U47" s="81">
        <v>8132352</v>
      </c>
      <c r="V47" s="81"/>
      <c r="W47" s="81"/>
      <c r="X47" s="81"/>
      <c r="Y47" s="88">
        <f>SUM(U47/N47)*100</f>
        <v>419.17287555506306</v>
      </c>
      <c r="Z47" s="88"/>
      <c r="AA47" s="88"/>
      <c r="AB47" s="81">
        <v>15556335</v>
      </c>
      <c r="AC47" s="81"/>
      <c r="AD47" s="81"/>
      <c r="AE47" s="81"/>
      <c r="AF47" s="88">
        <f t="shared" si="0"/>
        <v>191.2894941094532</v>
      </c>
      <c r="AG47" s="88"/>
      <c r="AH47" s="88"/>
      <c r="AI47" s="229">
        <v>16411476</v>
      </c>
      <c r="AJ47" s="229"/>
      <c r="AK47" s="229"/>
      <c r="AL47" s="229"/>
      <c r="AM47" s="88">
        <f t="shared" si="6"/>
        <v>105.49705955805142</v>
      </c>
      <c r="AN47" s="88"/>
      <c r="AO47" s="88"/>
      <c r="AP47" s="236" t="s">
        <v>36</v>
      </c>
      <c r="AQ47" s="237"/>
      <c r="AR47" s="237"/>
      <c r="AS47" s="237"/>
      <c r="AT47" s="237"/>
      <c r="AU47" s="10" t="s">
        <v>31</v>
      </c>
      <c r="AV47" s="229">
        <v>17283000</v>
      </c>
      <c r="AW47" s="229"/>
      <c r="AX47" s="229"/>
      <c r="AY47" s="229"/>
      <c r="AZ47" s="82">
        <f>AV47/'P34～35'!N47*100</f>
        <v>890.8326654107144</v>
      </c>
      <c r="BA47" s="82"/>
      <c r="BB47" s="82"/>
      <c r="BC47" s="225">
        <f>SUM('P32～33'!AI47:AL47)/SUM('P32～33'!AB47:AE47)*100</f>
        <v>126.67673969067981</v>
      </c>
      <c r="BD47" s="226"/>
      <c r="BE47" s="230">
        <f>SUM('P32～33'!AP47:AS47)/SUM('P32～33'!AB47:AE47)*100</f>
        <v>295.8162103829199</v>
      </c>
      <c r="BF47" s="231"/>
      <c r="BG47" s="230">
        <f>SUM('P32～33'!AW47:AZ47)/SUM('P32～33'!AB47:AE47)*100</f>
        <v>629.7107241344157</v>
      </c>
      <c r="BH47" s="231"/>
      <c r="BI47" s="232">
        <f>SUM('P32～33'!BD47:BG47)/SUM('P32～33'!AB47:AE47)*100</f>
        <v>1754.842161514252</v>
      </c>
      <c r="BJ47" s="233"/>
      <c r="BK47" s="230">
        <f>SUM('P32～33'!BK47:BN47)/SUM('P32～33'!AB47:AE47)*100</f>
        <v>134.6704439424526</v>
      </c>
      <c r="BL47" s="231"/>
      <c r="BM47" s="234">
        <f>SUM('P34～35'!N47:Q47)/SUM('P32～33'!AB47:AE47)*100</f>
        <v>125.97307814428665</v>
      </c>
      <c r="BN47" s="235"/>
      <c r="BO47" s="234">
        <f>SUM('P34～35'!U47:X47)/SUM('P32～33'!AB47:AE47)*100</f>
        <v>528.044974082633</v>
      </c>
      <c r="BP47" s="235"/>
      <c r="BQ47" s="227">
        <f>SUM('P34～35'!AB47:AE47)/SUM('P32～33'!AB47:AE47)*100</f>
        <v>1010.094559593062</v>
      </c>
      <c r="BR47" s="228"/>
      <c r="BS47" s="227">
        <f>SUM('P34～35'!AI47:AL47)/SUM('P32～33'!AB47:AE47)*100</f>
        <v>1065.62005912653</v>
      </c>
      <c r="BT47" s="228"/>
      <c r="BU47" s="312">
        <f>SUM(AV47)/SUM('P32～33'!AB47:AE47)*100</f>
        <v>1122.209329732671</v>
      </c>
      <c r="BV47" s="313"/>
    </row>
    <row r="48" spans="1:74" s="14" customFormat="1" ht="20.25" customHeight="1">
      <c r="A48" s="182" t="s">
        <v>41</v>
      </c>
      <c r="B48" s="168"/>
      <c r="C48" s="190"/>
      <c r="D48" s="196" t="s">
        <v>63</v>
      </c>
      <c r="E48" s="197"/>
      <c r="F48" s="197"/>
      <c r="G48" s="81">
        <f>SUM(G43+G46+G47)</f>
        <v>276198082</v>
      </c>
      <c r="H48" s="81"/>
      <c r="I48" s="81"/>
      <c r="J48" s="81"/>
      <c r="K48" s="82">
        <f>G48/'P32～33'!BD48*100</f>
        <v>98.61869068039653</v>
      </c>
      <c r="L48" s="82"/>
      <c r="M48" s="82"/>
      <c r="N48" s="81">
        <f>SUM(N43+N46+N47)</f>
        <v>268860547</v>
      </c>
      <c r="O48" s="81"/>
      <c r="P48" s="81"/>
      <c r="Q48" s="81"/>
      <c r="R48" s="88">
        <f>SUM(N48/G48)*100</f>
        <v>97.34337945185297</v>
      </c>
      <c r="S48" s="88"/>
      <c r="T48" s="88"/>
      <c r="U48" s="81">
        <f>SUM(U43+U46+U47)</f>
        <v>250314109</v>
      </c>
      <c r="V48" s="81"/>
      <c r="W48" s="81"/>
      <c r="X48" s="81"/>
      <c r="Y48" s="88">
        <f>SUM(U48/N48)*100</f>
        <v>93.10183728816114</v>
      </c>
      <c r="Z48" s="88"/>
      <c r="AA48" s="88"/>
      <c r="AB48" s="81">
        <f>SUM(AB43+AB46+AB47)</f>
        <v>264357182</v>
      </c>
      <c r="AC48" s="81"/>
      <c r="AD48" s="81"/>
      <c r="AE48" s="81"/>
      <c r="AF48" s="88">
        <f t="shared" si="0"/>
        <v>105.61018036741987</v>
      </c>
      <c r="AG48" s="88"/>
      <c r="AH48" s="88"/>
      <c r="AI48" s="81">
        <f>SUM(AI43+AI46+AI47)</f>
        <v>269087244</v>
      </c>
      <c r="AJ48" s="81"/>
      <c r="AK48" s="81"/>
      <c r="AL48" s="81"/>
      <c r="AM48" s="88">
        <f t="shared" si="6"/>
        <v>101.78926933787635</v>
      </c>
      <c r="AN48" s="88"/>
      <c r="AO48" s="88"/>
      <c r="AP48" s="236" t="s">
        <v>41</v>
      </c>
      <c r="AQ48" s="237"/>
      <c r="AR48" s="237"/>
      <c r="AS48" s="248" t="s">
        <v>40</v>
      </c>
      <c r="AT48" s="248"/>
      <c r="AU48" s="248"/>
      <c r="AV48" s="81">
        <f>SUM(AV43+AV46+AV47)</f>
        <v>266177000</v>
      </c>
      <c r="AW48" s="81"/>
      <c r="AX48" s="81"/>
      <c r="AY48" s="81"/>
      <c r="AZ48" s="82">
        <f>AV48/'P34～35'!N48*100</f>
        <v>99.00188144748512</v>
      </c>
      <c r="BA48" s="82"/>
      <c r="BB48" s="82"/>
      <c r="BC48" s="225">
        <f>SUM('P32～33'!AI48:AL48)/SUM('P32～33'!AB48:AE48)*100</f>
        <v>95.40289901044913</v>
      </c>
      <c r="BD48" s="226"/>
      <c r="BE48" s="230">
        <f>SUM('P32～33'!AP48:AS48)/SUM('P32～33'!AB48:AE48)*100</f>
        <v>91.70280547354248</v>
      </c>
      <c r="BF48" s="231"/>
      <c r="BG48" s="230">
        <f>SUM('P32～33'!AW48:AZ48)/SUM('P32～33'!AB48:AE48)*100</f>
        <v>94.15427851421138</v>
      </c>
      <c r="BH48" s="231"/>
      <c r="BI48" s="232">
        <f>SUM('P32～33'!BD48:BG48)/SUM('P32～33'!AB48:AE48)*100</f>
        <v>100.77580553658794</v>
      </c>
      <c r="BJ48" s="233"/>
      <c r="BK48" s="230">
        <f>SUM('P32～33'!BK48:BN48)/SUM('P32～33'!AB48:AE48)*100</f>
        <v>99.38377994280557</v>
      </c>
      <c r="BL48" s="231"/>
      <c r="BM48" s="234">
        <f>SUM('P34～35'!N48:Q48)/SUM('P32～33'!AB48:AE48)*100</f>
        <v>96.74353002331976</v>
      </c>
      <c r="BN48" s="235"/>
      <c r="BO48" s="234">
        <f>SUM('P34～35'!U48:X48)/SUM('P32～33'!AB48:AE48)*100</f>
        <v>90.07000390913448</v>
      </c>
      <c r="BP48" s="235"/>
      <c r="BQ48" s="227">
        <f>SUM('P34～35'!AB48:AE48)/SUM('P32～33'!AB48:AE48)*100</f>
        <v>95.12309358537907</v>
      </c>
      <c r="BR48" s="228"/>
      <c r="BS48" s="227">
        <f>SUM('P34～35'!AI48:AL48)/SUM('P32～33'!AB48:AE48)*100</f>
        <v>96.82510193214169</v>
      </c>
      <c r="BT48" s="228"/>
      <c r="BU48" s="312">
        <f>SUM(AV48)/SUM('P32～33'!AB48:AE48)*100</f>
        <v>95.77791490179919</v>
      </c>
      <c r="BV48" s="313"/>
    </row>
    <row r="49" spans="1:74" s="14" customFormat="1" ht="20.25" customHeight="1">
      <c r="A49" s="182" t="s">
        <v>37</v>
      </c>
      <c r="B49" s="168"/>
      <c r="C49" s="168"/>
      <c r="D49" s="168"/>
      <c r="E49" s="190"/>
      <c r="F49" s="18" t="s">
        <v>64</v>
      </c>
      <c r="G49" s="81">
        <v>453718878</v>
      </c>
      <c r="H49" s="81"/>
      <c r="I49" s="81"/>
      <c r="J49" s="81"/>
      <c r="K49" s="82">
        <f>G49/'P32～33'!BD49*100</f>
        <v>97.74594623526642</v>
      </c>
      <c r="L49" s="82"/>
      <c r="M49" s="82"/>
      <c r="N49" s="81">
        <v>456154995</v>
      </c>
      <c r="O49" s="81"/>
      <c r="P49" s="81"/>
      <c r="Q49" s="81"/>
      <c r="R49" s="88">
        <f>SUM(N49/G49)*100</f>
        <v>100.53692211590102</v>
      </c>
      <c r="S49" s="88"/>
      <c r="T49" s="88"/>
      <c r="U49" s="81">
        <v>502814475</v>
      </c>
      <c r="V49" s="81"/>
      <c r="W49" s="81"/>
      <c r="X49" s="81"/>
      <c r="Y49" s="88">
        <f>SUM(U49/N49)*100</f>
        <v>110.2288653004885</v>
      </c>
      <c r="Z49" s="88"/>
      <c r="AA49" s="88"/>
      <c r="AB49" s="81">
        <v>484160046</v>
      </c>
      <c r="AC49" s="81"/>
      <c r="AD49" s="81"/>
      <c r="AE49" s="81"/>
      <c r="AF49" s="88">
        <f t="shared" si="0"/>
        <v>96.28999761790867</v>
      </c>
      <c r="AG49" s="88"/>
      <c r="AH49" s="88"/>
      <c r="AI49" s="229">
        <v>500436059</v>
      </c>
      <c r="AJ49" s="229"/>
      <c r="AK49" s="229"/>
      <c r="AL49" s="229"/>
      <c r="AM49" s="88">
        <f t="shared" si="6"/>
        <v>103.36170097769694</v>
      </c>
      <c r="AN49" s="88"/>
      <c r="AO49" s="88"/>
      <c r="AP49" s="236" t="s">
        <v>37</v>
      </c>
      <c r="AQ49" s="237"/>
      <c r="AR49" s="237"/>
      <c r="AS49" s="237"/>
      <c r="AT49" s="237"/>
      <c r="AU49" s="10" t="s">
        <v>32</v>
      </c>
      <c r="AV49" s="229">
        <v>470681000</v>
      </c>
      <c r="AW49" s="229"/>
      <c r="AX49" s="229"/>
      <c r="AY49" s="229"/>
      <c r="AZ49" s="82">
        <f>AV49/'P34～35'!N49*100</f>
        <v>103.18444501522997</v>
      </c>
      <c r="BA49" s="82"/>
      <c r="BB49" s="82"/>
      <c r="BC49" s="225">
        <f>SUM('P32～33'!AI49:AL49)/SUM('P32～33'!AB49:AE49)*100</f>
        <v>97.76182940285068</v>
      </c>
      <c r="BD49" s="226"/>
      <c r="BE49" s="230">
        <f>SUM('P32～33'!AP49:AS49)/SUM('P32～33'!AB49:AE49)*100</f>
        <v>91.0915610191347</v>
      </c>
      <c r="BF49" s="231"/>
      <c r="BG49" s="230">
        <f>SUM('P32～33'!AW49:AZ49)/SUM('P32～33'!AB49:AE49)*100</f>
        <v>88.24182315552578</v>
      </c>
      <c r="BH49" s="231"/>
      <c r="BI49" s="232">
        <f>SUM('P32～33'!BD49:BG49)/SUM('P32～33'!AB49:AE49)*100</f>
        <v>84.92533402602828</v>
      </c>
      <c r="BJ49" s="233"/>
      <c r="BK49" s="230">
        <f>SUM('P32～33'!BK49:BN49)/SUM('P32～33'!AB49:AE49)*100</f>
        <v>83.01107133720203</v>
      </c>
      <c r="BL49" s="231"/>
      <c r="BM49" s="234">
        <f>SUM('P34～35'!N49:Q49)/SUM('P32～33'!AB49:AE49)*100</f>
        <v>83.45677613785783</v>
      </c>
      <c r="BN49" s="235"/>
      <c r="BO49" s="234">
        <f>SUM('P34～35'!U49:X49)/SUM('P32～33'!AB49:AE49)*100</f>
        <v>91.99345735312954</v>
      </c>
      <c r="BP49" s="235"/>
      <c r="BQ49" s="227">
        <f>SUM('P34～35'!AB49:AE49)/SUM('P32～33'!AB49:AE49)*100</f>
        <v>88.58049789396027</v>
      </c>
      <c r="BR49" s="228"/>
      <c r="BS49" s="227">
        <f>SUM('P34～35'!AI49:AL49)/SUM('P32～33'!AB49:AE49)*100</f>
        <v>91.55830935771034</v>
      </c>
      <c r="BT49" s="228"/>
      <c r="BU49" s="312">
        <f>SUM(AV49)/SUM('P32～33'!AB49:AE49)*100</f>
        <v>86.11441128545148</v>
      </c>
      <c r="BV49" s="313"/>
    </row>
    <row r="50" spans="1:74" s="17" customFormat="1" ht="20.25" customHeight="1">
      <c r="A50" s="182" t="s">
        <v>38</v>
      </c>
      <c r="B50" s="168"/>
      <c r="C50" s="168"/>
      <c r="D50" s="168"/>
      <c r="E50" s="190"/>
      <c r="F50" s="18" t="s">
        <v>65</v>
      </c>
      <c r="G50" s="81">
        <v>450355327</v>
      </c>
      <c r="H50" s="81"/>
      <c r="I50" s="81"/>
      <c r="J50" s="81"/>
      <c r="K50" s="82">
        <f>G50/'P32～33'!BD50*100</f>
        <v>97.69909158079344</v>
      </c>
      <c r="L50" s="82"/>
      <c r="M50" s="82"/>
      <c r="N50" s="81">
        <v>453115341</v>
      </c>
      <c r="O50" s="81"/>
      <c r="P50" s="81"/>
      <c r="Q50" s="81"/>
      <c r="R50" s="88">
        <f>SUM(N50/G50)*100</f>
        <v>100.61285252655621</v>
      </c>
      <c r="S50" s="88"/>
      <c r="T50" s="88"/>
      <c r="U50" s="81">
        <v>497689922</v>
      </c>
      <c r="V50" s="81"/>
      <c r="W50" s="81"/>
      <c r="X50" s="81"/>
      <c r="Y50" s="88">
        <f>SUM(U50/N50)*100</f>
        <v>109.83735860755152</v>
      </c>
      <c r="Z50" s="88"/>
      <c r="AA50" s="88"/>
      <c r="AB50" s="81">
        <v>474601009</v>
      </c>
      <c r="AC50" s="81"/>
      <c r="AD50" s="81"/>
      <c r="AE50" s="81"/>
      <c r="AF50" s="88">
        <f t="shared" si="0"/>
        <v>95.3607834960339</v>
      </c>
      <c r="AG50" s="88"/>
      <c r="AH50" s="88"/>
      <c r="AI50" s="229">
        <v>494297840</v>
      </c>
      <c r="AJ50" s="229"/>
      <c r="AK50" s="229"/>
      <c r="AL50" s="229"/>
      <c r="AM50" s="88">
        <f t="shared" si="6"/>
        <v>104.15018734188995</v>
      </c>
      <c r="AN50" s="88"/>
      <c r="AO50" s="88"/>
      <c r="AP50" s="236" t="s">
        <v>38</v>
      </c>
      <c r="AQ50" s="237"/>
      <c r="AR50" s="237"/>
      <c r="AS50" s="237"/>
      <c r="AT50" s="237"/>
      <c r="AU50" s="10" t="s">
        <v>33</v>
      </c>
      <c r="AV50" s="229">
        <v>470681000</v>
      </c>
      <c r="AW50" s="229"/>
      <c r="AX50" s="229"/>
      <c r="AY50" s="229"/>
      <c r="AZ50" s="82">
        <f>AV50/'P34～35'!N50*100</f>
        <v>103.8766418636883</v>
      </c>
      <c r="BA50" s="82"/>
      <c r="BB50" s="82"/>
      <c r="BC50" s="225">
        <f>SUM('P32～33'!AI50:AL50)/SUM('P32～33'!AB50:AE50)*100</f>
        <v>98.02969964954723</v>
      </c>
      <c r="BD50" s="226"/>
      <c r="BE50" s="230">
        <f>SUM('P32～33'!AP50:AS50)/SUM('P32～33'!AB50:AE50)*100</f>
        <v>91.58606914969701</v>
      </c>
      <c r="BF50" s="231"/>
      <c r="BG50" s="230">
        <f>SUM('P32～33'!AW50:AZ50)/SUM('P32～33'!AB50:AE50)*100</f>
        <v>88.8194902290984</v>
      </c>
      <c r="BH50" s="231"/>
      <c r="BI50" s="232">
        <f>SUM('P32～33'!BD50:BG50)/SUM('P32～33'!AB50:AE50)*100</f>
        <v>85.51373848495759</v>
      </c>
      <c r="BJ50" s="233"/>
      <c r="BK50" s="230">
        <f>SUM('P32～33'!BK50:BN50)/SUM('P32～33'!AB50:AE50)*100</f>
        <v>83.5461456765789</v>
      </c>
      <c r="BL50" s="231"/>
      <c r="BM50" s="234">
        <f>SUM('P34～35'!N50:Q50)/SUM('P32～33'!AB50:AE50)*100</f>
        <v>84.05816034119816</v>
      </c>
      <c r="BN50" s="235"/>
      <c r="BO50" s="234">
        <f>SUM('P34～35'!U50:X50)/SUM('P32～33'!AB50:AE50)*100</f>
        <v>92.32726301287249</v>
      </c>
      <c r="BP50" s="235"/>
      <c r="BQ50" s="227">
        <f>SUM('P34～35'!AB50:AE50)/SUM('P32～33'!AB50:AE50)*100</f>
        <v>88.04400138951912</v>
      </c>
      <c r="BR50" s="228"/>
      <c r="BS50" s="227">
        <f>SUM('P34～35'!AI50:AL50)/SUM('P32～33'!AB50:AE50)*100</f>
        <v>91.69799239048037</v>
      </c>
      <c r="BT50" s="228"/>
      <c r="BU50" s="312">
        <f>SUM(AV50)/SUM('P32～33'!AB50:AE50)*100</f>
        <v>87.31679417483129</v>
      </c>
      <c r="BV50" s="313"/>
    </row>
    <row r="51" spans="1:74" s="14" customFormat="1" ht="11.25" customHeight="1">
      <c r="A51" s="202" t="s">
        <v>47</v>
      </c>
      <c r="B51" s="198"/>
      <c r="C51" s="208" t="s">
        <v>44</v>
      </c>
      <c r="D51" s="209"/>
      <c r="E51" s="196" t="s">
        <v>66</v>
      </c>
      <c r="F51" s="197"/>
      <c r="G51" s="88">
        <f>SUM(G43/G49)*100</f>
        <v>29.276200405309122</v>
      </c>
      <c r="H51" s="88"/>
      <c r="I51" s="88"/>
      <c r="J51" s="88"/>
      <c r="K51" s="82" t="s">
        <v>89</v>
      </c>
      <c r="L51" s="82"/>
      <c r="M51" s="82"/>
      <c r="N51" s="88">
        <f>SUM(N43/N49)*100</f>
        <v>27.589915572447037</v>
      </c>
      <c r="O51" s="88"/>
      <c r="P51" s="88"/>
      <c r="Q51" s="88"/>
      <c r="R51" s="88" t="s">
        <v>89</v>
      </c>
      <c r="S51" s="88"/>
      <c r="T51" s="88"/>
      <c r="U51" s="88">
        <f>SUM(U43/U49)*100</f>
        <v>22.012534941441373</v>
      </c>
      <c r="V51" s="88"/>
      <c r="W51" s="88"/>
      <c r="X51" s="88"/>
      <c r="Y51" s="88" t="s">
        <v>89</v>
      </c>
      <c r="Z51" s="88"/>
      <c r="AA51" s="88"/>
      <c r="AB51" s="88">
        <f>SUM(AB43/AB49)*100</f>
        <v>21.692082580477944</v>
      </c>
      <c r="AC51" s="88"/>
      <c r="AD51" s="88"/>
      <c r="AE51" s="88"/>
      <c r="AF51" s="88" t="s">
        <v>89</v>
      </c>
      <c r="AG51" s="88"/>
      <c r="AH51" s="88"/>
      <c r="AI51" s="88">
        <f>SUM(AI43/AI49)*100</f>
        <v>20.504966849321306</v>
      </c>
      <c r="AJ51" s="88"/>
      <c r="AK51" s="88"/>
      <c r="AL51" s="88"/>
      <c r="AM51" s="88" t="s">
        <v>89</v>
      </c>
      <c r="AN51" s="88"/>
      <c r="AO51" s="88"/>
      <c r="AP51" s="238" t="s">
        <v>47</v>
      </c>
      <c r="AQ51" s="239"/>
      <c r="AR51" s="244" t="s">
        <v>44</v>
      </c>
      <c r="AS51" s="245"/>
      <c r="AT51" s="248" t="s">
        <v>42</v>
      </c>
      <c r="AU51" s="248"/>
      <c r="AV51" s="88">
        <f>SUM(AV43/AV49)*100</f>
        <v>21.669453408996752</v>
      </c>
      <c r="AW51" s="88"/>
      <c r="AX51" s="88"/>
      <c r="AY51" s="88"/>
      <c r="AZ51" s="88">
        <f>AV51/'P34～35'!N51*100</f>
        <v>78.54120956657505</v>
      </c>
      <c r="BA51" s="88"/>
      <c r="BB51" s="88"/>
      <c r="BC51" s="225" t="s">
        <v>94</v>
      </c>
      <c r="BD51" s="226"/>
      <c r="BE51" s="267" t="s">
        <v>94</v>
      </c>
      <c r="BF51" s="268"/>
      <c r="BG51" s="267" t="s">
        <v>94</v>
      </c>
      <c r="BH51" s="268"/>
      <c r="BI51" s="267" t="s">
        <v>94</v>
      </c>
      <c r="BJ51" s="268"/>
      <c r="BK51" s="267" t="s">
        <v>94</v>
      </c>
      <c r="BL51" s="268"/>
      <c r="BM51" s="267" t="s">
        <v>94</v>
      </c>
      <c r="BN51" s="268"/>
      <c r="BO51" s="267" t="s">
        <v>94</v>
      </c>
      <c r="BP51" s="268"/>
      <c r="BQ51" s="267" t="s">
        <v>94</v>
      </c>
      <c r="BR51" s="268"/>
      <c r="BS51" s="267" t="s">
        <v>94</v>
      </c>
      <c r="BT51" s="268"/>
      <c r="BU51" s="267" t="s">
        <v>94</v>
      </c>
      <c r="BV51" s="318"/>
    </row>
    <row r="52" spans="1:74" s="14" customFormat="1" ht="11.25" customHeight="1">
      <c r="A52" s="203"/>
      <c r="B52" s="204"/>
      <c r="C52" s="210"/>
      <c r="D52" s="211"/>
      <c r="E52" s="196" t="s">
        <v>67</v>
      </c>
      <c r="F52" s="197"/>
      <c r="G52" s="88"/>
      <c r="H52" s="88"/>
      <c r="I52" s="88"/>
      <c r="J52" s="88"/>
      <c r="K52" s="82"/>
      <c r="L52" s="82"/>
      <c r="M52" s="82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240"/>
      <c r="AQ52" s="241"/>
      <c r="AR52" s="246"/>
      <c r="AS52" s="247"/>
      <c r="AT52" s="248" t="s">
        <v>43</v>
      </c>
      <c r="AU52" s="248"/>
      <c r="AV52" s="88"/>
      <c r="AW52" s="88"/>
      <c r="AX52" s="88"/>
      <c r="AY52" s="88"/>
      <c r="AZ52" s="88" t="e">
        <f>AV52/'P34～35'!N52*100</f>
        <v>#DIV/0!</v>
      </c>
      <c r="BA52" s="88"/>
      <c r="BB52" s="88"/>
      <c r="BC52" s="273"/>
      <c r="BD52" s="274"/>
      <c r="BE52" s="269"/>
      <c r="BF52" s="270"/>
      <c r="BG52" s="269"/>
      <c r="BH52" s="270"/>
      <c r="BI52" s="269"/>
      <c r="BJ52" s="270"/>
      <c r="BK52" s="269"/>
      <c r="BL52" s="270"/>
      <c r="BM52" s="269"/>
      <c r="BN52" s="270"/>
      <c r="BO52" s="269"/>
      <c r="BP52" s="270"/>
      <c r="BQ52" s="269"/>
      <c r="BR52" s="270"/>
      <c r="BS52" s="269"/>
      <c r="BT52" s="270"/>
      <c r="BU52" s="269"/>
      <c r="BV52" s="319"/>
    </row>
    <row r="53" spans="1:74" s="14" customFormat="1" ht="11.25" customHeight="1">
      <c r="A53" s="203"/>
      <c r="B53" s="204"/>
      <c r="C53" s="198" t="s">
        <v>46</v>
      </c>
      <c r="D53" s="199"/>
      <c r="E53" s="178" t="s">
        <v>68</v>
      </c>
      <c r="F53" s="179"/>
      <c r="G53" s="88">
        <f>SUM(G48/G49)*100</f>
        <v>60.8742759872557</v>
      </c>
      <c r="H53" s="88"/>
      <c r="I53" s="88"/>
      <c r="J53" s="88"/>
      <c r="K53" s="82" t="s">
        <v>89</v>
      </c>
      <c r="L53" s="82"/>
      <c r="M53" s="82"/>
      <c r="N53" s="88">
        <f>SUM(N48/N49)*100</f>
        <v>58.94061228026233</v>
      </c>
      <c r="O53" s="88"/>
      <c r="P53" s="88"/>
      <c r="Q53" s="88"/>
      <c r="R53" s="81" t="s">
        <v>89</v>
      </c>
      <c r="S53" s="81"/>
      <c r="T53" s="81"/>
      <c r="U53" s="88">
        <f>SUM(U48/U49)*100</f>
        <v>49.78259804473608</v>
      </c>
      <c r="V53" s="88"/>
      <c r="W53" s="88"/>
      <c r="X53" s="88"/>
      <c r="Y53" s="81" t="s">
        <v>89</v>
      </c>
      <c r="Z53" s="81"/>
      <c r="AA53" s="81"/>
      <c r="AB53" s="88">
        <f>SUM(AB48/AB49)*100</f>
        <v>54.60119730738789</v>
      </c>
      <c r="AC53" s="88"/>
      <c r="AD53" s="88"/>
      <c r="AE53" s="88"/>
      <c r="AF53" s="81" t="s">
        <v>89</v>
      </c>
      <c r="AG53" s="81"/>
      <c r="AH53" s="81"/>
      <c r="AI53" s="88">
        <f>SUM(AI48/AI49)*100</f>
        <v>53.770554531523075</v>
      </c>
      <c r="AJ53" s="88"/>
      <c r="AK53" s="88"/>
      <c r="AL53" s="88"/>
      <c r="AM53" s="81" t="s">
        <v>89</v>
      </c>
      <c r="AN53" s="81"/>
      <c r="AO53" s="81"/>
      <c r="AP53" s="240"/>
      <c r="AQ53" s="241"/>
      <c r="AR53" s="249" t="s">
        <v>46</v>
      </c>
      <c r="AS53" s="239"/>
      <c r="AT53" s="251" t="s">
        <v>45</v>
      </c>
      <c r="AU53" s="251"/>
      <c r="AV53" s="88">
        <f>SUM(AV48/AV49)*100</f>
        <v>56.551464792502784</v>
      </c>
      <c r="AW53" s="88"/>
      <c r="AX53" s="88"/>
      <c r="AY53" s="88"/>
      <c r="AZ53" s="81">
        <f>AV53/'P34～35'!N53*100</f>
        <v>95.94651735818562</v>
      </c>
      <c r="BA53" s="81"/>
      <c r="BB53" s="81"/>
      <c r="BC53" s="225" t="s">
        <v>94</v>
      </c>
      <c r="BD53" s="226"/>
      <c r="BE53" s="267" t="s">
        <v>94</v>
      </c>
      <c r="BF53" s="268"/>
      <c r="BG53" s="267" t="s">
        <v>94</v>
      </c>
      <c r="BH53" s="268"/>
      <c r="BI53" s="267" t="s">
        <v>94</v>
      </c>
      <c r="BJ53" s="268"/>
      <c r="BK53" s="267" t="s">
        <v>94</v>
      </c>
      <c r="BL53" s="268"/>
      <c r="BM53" s="267" t="s">
        <v>94</v>
      </c>
      <c r="BN53" s="268"/>
      <c r="BO53" s="267" t="s">
        <v>94</v>
      </c>
      <c r="BP53" s="268"/>
      <c r="BQ53" s="267" t="s">
        <v>94</v>
      </c>
      <c r="BR53" s="268"/>
      <c r="BS53" s="267" t="s">
        <v>94</v>
      </c>
      <c r="BT53" s="268"/>
      <c r="BU53" s="267" t="s">
        <v>94</v>
      </c>
      <c r="BV53" s="318"/>
    </row>
    <row r="54" spans="1:74" s="17" customFormat="1" ht="11.25" customHeight="1" thickBot="1">
      <c r="A54" s="205"/>
      <c r="B54" s="200"/>
      <c r="C54" s="200"/>
      <c r="D54" s="201"/>
      <c r="E54" s="206" t="s">
        <v>69</v>
      </c>
      <c r="F54" s="207"/>
      <c r="G54" s="89"/>
      <c r="H54" s="89"/>
      <c r="I54" s="89"/>
      <c r="J54" s="89"/>
      <c r="K54" s="323"/>
      <c r="L54" s="323"/>
      <c r="M54" s="323"/>
      <c r="N54" s="89"/>
      <c r="O54" s="89"/>
      <c r="P54" s="89"/>
      <c r="Q54" s="89"/>
      <c r="R54" s="112"/>
      <c r="S54" s="112"/>
      <c r="T54" s="112"/>
      <c r="U54" s="89"/>
      <c r="V54" s="89"/>
      <c r="W54" s="89"/>
      <c r="X54" s="89"/>
      <c r="Y54" s="112"/>
      <c r="Z54" s="112"/>
      <c r="AA54" s="112"/>
      <c r="AB54" s="89"/>
      <c r="AC54" s="89"/>
      <c r="AD54" s="89"/>
      <c r="AE54" s="89"/>
      <c r="AF54" s="112"/>
      <c r="AG54" s="112"/>
      <c r="AH54" s="112"/>
      <c r="AI54" s="89"/>
      <c r="AJ54" s="89"/>
      <c r="AK54" s="89"/>
      <c r="AL54" s="89"/>
      <c r="AM54" s="112"/>
      <c r="AN54" s="112"/>
      <c r="AO54" s="112"/>
      <c r="AP54" s="242"/>
      <c r="AQ54" s="243"/>
      <c r="AR54" s="250"/>
      <c r="AS54" s="243"/>
      <c r="AT54" s="252" t="s">
        <v>43</v>
      </c>
      <c r="AU54" s="252"/>
      <c r="AV54" s="89"/>
      <c r="AW54" s="89"/>
      <c r="AX54" s="89"/>
      <c r="AY54" s="89"/>
      <c r="AZ54" s="112" t="e">
        <f>AV54/'P34～35'!N54*100</f>
        <v>#DIV/0!</v>
      </c>
      <c r="BA54" s="112"/>
      <c r="BB54" s="112"/>
      <c r="BC54" s="275"/>
      <c r="BD54" s="276"/>
      <c r="BE54" s="271"/>
      <c r="BF54" s="272"/>
      <c r="BG54" s="271"/>
      <c r="BH54" s="272"/>
      <c r="BI54" s="271"/>
      <c r="BJ54" s="272"/>
      <c r="BK54" s="271"/>
      <c r="BL54" s="272"/>
      <c r="BM54" s="271"/>
      <c r="BN54" s="272"/>
      <c r="BO54" s="271"/>
      <c r="BP54" s="272"/>
      <c r="BQ54" s="271"/>
      <c r="BR54" s="272"/>
      <c r="BS54" s="271"/>
      <c r="BT54" s="272"/>
      <c r="BU54" s="271"/>
      <c r="BV54" s="320"/>
    </row>
    <row r="55" spans="1:68" ht="13.5">
      <c r="A55" s="2"/>
      <c r="B55" s="2"/>
      <c r="C55" s="2"/>
      <c r="D55" s="2"/>
      <c r="E55" s="2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4"/>
      <c r="AA55" s="5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"/>
      <c r="AQ55" s="2"/>
      <c r="AR55" s="2"/>
      <c r="AS55" s="2"/>
      <c r="AT55" s="2"/>
      <c r="AU55" s="3"/>
      <c r="AV55" s="21"/>
      <c r="AW55" s="21"/>
      <c r="AX55" s="21"/>
      <c r="AY55" s="21"/>
      <c r="AZ55" s="21"/>
      <c r="BA55" s="21"/>
      <c r="BB55" s="21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5"/>
      <c r="BO55" s="6"/>
      <c r="BP55" s="7"/>
    </row>
    <row r="56" spans="1:68" ht="13.5">
      <c r="A56" s="2"/>
      <c r="B56" s="2"/>
      <c r="C56" s="2"/>
      <c r="D56" s="2"/>
      <c r="E56" s="2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4"/>
      <c r="AA56" s="5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"/>
      <c r="AQ56" s="2"/>
      <c r="AR56" s="2"/>
      <c r="AS56" s="2"/>
      <c r="AT56" s="2"/>
      <c r="AU56" s="3"/>
      <c r="AV56" s="21"/>
      <c r="AW56" s="21"/>
      <c r="AX56" s="21"/>
      <c r="AY56" s="21"/>
      <c r="AZ56" s="21"/>
      <c r="BA56" s="21"/>
      <c r="BB56" s="21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5"/>
      <c r="BO56" s="6"/>
      <c r="BP56" s="7"/>
    </row>
    <row r="57" spans="28:54" ht="13.5"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V57" s="14"/>
      <c r="AW57" s="14"/>
      <c r="AX57" s="14"/>
      <c r="AY57" s="14"/>
      <c r="AZ57" s="14"/>
      <c r="BA57" s="14"/>
      <c r="BB57" s="14"/>
    </row>
    <row r="58" spans="28:54" ht="13.5"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V58" s="14"/>
      <c r="AW58" s="14"/>
      <c r="AX58" s="14"/>
      <c r="AY58" s="14"/>
      <c r="AZ58" s="14"/>
      <c r="BA58" s="14"/>
      <c r="BB58" s="14"/>
    </row>
    <row r="59" spans="28:54" ht="13.5"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V59" s="14"/>
      <c r="AW59" s="14"/>
      <c r="AX59" s="14"/>
      <c r="AY59" s="14"/>
      <c r="AZ59" s="14"/>
      <c r="BA59" s="14"/>
      <c r="BB59" s="14"/>
    </row>
    <row r="60" spans="28:54" ht="13.5"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V60" s="14"/>
      <c r="AW60" s="14"/>
      <c r="AX60" s="14"/>
      <c r="AY60" s="14"/>
      <c r="AZ60" s="14"/>
      <c r="BA60" s="14"/>
      <c r="BB60" s="14"/>
    </row>
    <row r="61" spans="28:54" ht="13.5"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V61" s="14"/>
      <c r="AW61" s="14"/>
      <c r="AX61" s="14"/>
      <c r="AY61" s="14"/>
      <c r="AZ61" s="14"/>
      <c r="BA61" s="14"/>
      <c r="BB61" s="14"/>
    </row>
    <row r="62" spans="28:54" ht="13.5"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V62" s="14"/>
      <c r="AW62" s="14"/>
      <c r="AX62" s="14"/>
      <c r="AY62" s="14"/>
      <c r="AZ62" s="14"/>
      <c r="BA62" s="14"/>
      <c r="BB62" s="14"/>
    </row>
    <row r="63" spans="28:54" ht="13.5"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V63" s="14"/>
      <c r="AW63" s="14"/>
      <c r="AX63" s="14"/>
      <c r="AY63" s="14"/>
      <c r="AZ63" s="14"/>
      <c r="BA63" s="14"/>
      <c r="BB63" s="14"/>
    </row>
    <row r="64" spans="28:54" ht="13.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V64" s="14"/>
      <c r="AW64" s="14"/>
      <c r="AX64" s="14"/>
      <c r="AY64" s="14"/>
      <c r="AZ64" s="14"/>
      <c r="BA64" s="14"/>
      <c r="BB64" s="14"/>
    </row>
    <row r="65" spans="28:54" ht="13.5"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V65" s="14"/>
      <c r="AW65" s="14"/>
      <c r="AX65" s="14"/>
      <c r="AY65" s="14"/>
      <c r="AZ65" s="14"/>
      <c r="BA65" s="14"/>
      <c r="BB65" s="14"/>
    </row>
    <row r="66" spans="28:54" ht="13.5"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V66" s="14"/>
      <c r="AW66" s="14"/>
      <c r="AX66" s="14"/>
      <c r="AY66" s="14"/>
      <c r="AZ66" s="14"/>
      <c r="BA66" s="14"/>
      <c r="BB66" s="14"/>
    </row>
    <row r="67" spans="28:54" ht="13.5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V67" s="14"/>
      <c r="AW67" s="14"/>
      <c r="AX67" s="14"/>
      <c r="AY67" s="14"/>
      <c r="AZ67" s="14"/>
      <c r="BA67" s="14"/>
      <c r="BB67" s="14"/>
    </row>
    <row r="68" spans="28:54" ht="13.5"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V68" s="14"/>
      <c r="AW68" s="14"/>
      <c r="AX68" s="14"/>
      <c r="AY68" s="14"/>
      <c r="AZ68" s="14"/>
      <c r="BA68" s="14"/>
      <c r="BB68" s="14"/>
    </row>
    <row r="69" spans="28:54" ht="13.5"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V69" s="14"/>
      <c r="AW69" s="14"/>
      <c r="AX69" s="14"/>
      <c r="AY69" s="14"/>
      <c r="AZ69" s="14"/>
      <c r="BA69" s="14"/>
      <c r="BB69" s="14"/>
    </row>
    <row r="70" spans="28:54" ht="13.5"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V70" s="14"/>
      <c r="AW70" s="14"/>
      <c r="AX70" s="14"/>
      <c r="AY70" s="14"/>
      <c r="AZ70" s="14"/>
      <c r="BA70" s="14"/>
      <c r="BB70" s="14"/>
    </row>
    <row r="71" spans="28:54" ht="13.5"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V71" s="14"/>
      <c r="AW71" s="14"/>
      <c r="AX71" s="14"/>
      <c r="AY71" s="14"/>
      <c r="AZ71" s="14"/>
      <c r="BA71" s="14"/>
      <c r="BB71" s="14"/>
    </row>
    <row r="72" spans="28:54" ht="13.5"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V72" s="14"/>
      <c r="AW72" s="14"/>
      <c r="AX72" s="14"/>
      <c r="AY72" s="14"/>
      <c r="AZ72" s="14"/>
      <c r="BA72" s="14"/>
      <c r="BB72" s="14"/>
    </row>
    <row r="73" spans="28:54" ht="13.5"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V73" s="14"/>
      <c r="AW73" s="14"/>
      <c r="AX73" s="14"/>
      <c r="AY73" s="14"/>
      <c r="AZ73" s="14"/>
      <c r="BA73" s="14"/>
      <c r="BB73" s="14"/>
    </row>
    <row r="74" spans="28:54" ht="13.5"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V74" s="14"/>
      <c r="AW74" s="14"/>
      <c r="AX74" s="14"/>
      <c r="AY74" s="14"/>
      <c r="AZ74" s="14"/>
      <c r="BA74" s="14"/>
      <c r="BB74" s="14"/>
    </row>
    <row r="75" spans="28:54" ht="13.5"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V75" s="14"/>
      <c r="AW75" s="14"/>
      <c r="AX75" s="14"/>
      <c r="AY75" s="14"/>
      <c r="AZ75" s="14"/>
      <c r="BA75" s="14"/>
      <c r="BB75" s="14"/>
    </row>
    <row r="76" spans="28:54" ht="13.5"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V76" s="14"/>
      <c r="AW76" s="14"/>
      <c r="AX76" s="14"/>
      <c r="AY76" s="14"/>
      <c r="AZ76" s="14"/>
      <c r="BA76" s="14"/>
      <c r="BB76" s="14"/>
    </row>
    <row r="77" spans="28:54" ht="13.5"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V77" s="14"/>
      <c r="AW77" s="14"/>
      <c r="AX77" s="14"/>
      <c r="AY77" s="14"/>
      <c r="AZ77" s="14"/>
      <c r="BA77" s="14"/>
      <c r="BB77" s="14"/>
    </row>
    <row r="78" spans="28:54" ht="13.5"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V78" s="14"/>
      <c r="AW78" s="14"/>
      <c r="AX78" s="14"/>
      <c r="AY78" s="14"/>
      <c r="AZ78" s="14"/>
      <c r="BA78" s="14"/>
      <c r="BB78" s="14"/>
    </row>
    <row r="79" spans="28:54" ht="13.5"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V79" s="14"/>
      <c r="AW79" s="14"/>
      <c r="AX79" s="14"/>
      <c r="AY79" s="14"/>
      <c r="AZ79" s="14"/>
      <c r="BA79" s="14"/>
      <c r="BB79" s="14"/>
    </row>
    <row r="80" spans="28:54" ht="13.5"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V80" s="14"/>
      <c r="AW80" s="14"/>
      <c r="AX80" s="14"/>
      <c r="AY80" s="14"/>
      <c r="AZ80" s="14"/>
      <c r="BA80" s="14"/>
      <c r="BB80" s="14"/>
    </row>
    <row r="81" spans="28:54" ht="13.5"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V81" s="14"/>
      <c r="AW81" s="14"/>
      <c r="AX81" s="14"/>
      <c r="AY81" s="14"/>
      <c r="AZ81" s="14"/>
      <c r="BA81" s="14"/>
      <c r="BB81" s="14"/>
    </row>
    <row r="82" spans="28:54" ht="13.5"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V82" s="14"/>
      <c r="AW82" s="14"/>
      <c r="AX82" s="14"/>
      <c r="AY82" s="14"/>
      <c r="AZ82" s="14"/>
      <c r="BA82" s="14"/>
      <c r="BB82" s="14"/>
    </row>
    <row r="83" spans="28:54" ht="13.5"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V83" s="14"/>
      <c r="AW83" s="14"/>
      <c r="AX83" s="14"/>
      <c r="AY83" s="14"/>
      <c r="AZ83" s="14"/>
      <c r="BA83" s="14"/>
      <c r="BB83" s="14"/>
    </row>
    <row r="84" spans="28:54" ht="13.5"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V84" s="14"/>
      <c r="AW84" s="14"/>
      <c r="AX84" s="14"/>
      <c r="AY84" s="14"/>
      <c r="AZ84" s="14"/>
      <c r="BA84" s="14"/>
      <c r="BB84" s="14"/>
    </row>
    <row r="85" spans="28:54" ht="13.5"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V85" s="14"/>
      <c r="AW85" s="14"/>
      <c r="AX85" s="14"/>
      <c r="AY85" s="14"/>
      <c r="AZ85" s="14"/>
      <c r="BA85" s="14"/>
      <c r="BB85" s="14"/>
    </row>
    <row r="86" spans="28:54" ht="13.5"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V86" s="14"/>
      <c r="AW86" s="14"/>
      <c r="AX86" s="14"/>
      <c r="AY86" s="14"/>
      <c r="AZ86" s="14"/>
      <c r="BA86" s="14"/>
      <c r="BB86" s="14"/>
    </row>
    <row r="87" spans="28:54" ht="13.5"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V87" s="14"/>
      <c r="AW87" s="14"/>
      <c r="AX87" s="14"/>
      <c r="AY87" s="14"/>
      <c r="AZ87" s="14"/>
      <c r="BA87" s="14"/>
      <c r="BB87" s="14"/>
    </row>
    <row r="88" spans="28:54" ht="13.5"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V88" s="14"/>
      <c r="AW88" s="14"/>
      <c r="AX88" s="14"/>
      <c r="AY88" s="14"/>
      <c r="AZ88" s="14"/>
      <c r="BA88" s="14"/>
      <c r="BB88" s="14"/>
    </row>
    <row r="89" spans="28:54" ht="13.5"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V89" s="14"/>
      <c r="AW89" s="14"/>
      <c r="AX89" s="14"/>
      <c r="AY89" s="14"/>
      <c r="AZ89" s="14"/>
      <c r="BA89" s="14"/>
      <c r="BB89" s="14"/>
    </row>
    <row r="90" spans="28:54" ht="13.5"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V90" s="14"/>
      <c r="AW90" s="14"/>
      <c r="AX90" s="14"/>
      <c r="AY90" s="14"/>
      <c r="AZ90" s="14"/>
      <c r="BA90" s="14"/>
      <c r="BB90" s="14"/>
    </row>
    <row r="91" spans="28:54" ht="13.5"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V91" s="14"/>
      <c r="AW91" s="14"/>
      <c r="AX91" s="14"/>
      <c r="AY91" s="14"/>
      <c r="AZ91" s="14"/>
      <c r="BA91" s="14"/>
      <c r="BB91" s="14"/>
    </row>
    <row r="92" spans="28:54" ht="13.5"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V92" s="14"/>
      <c r="AW92" s="14"/>
      <c r="AX92" s="14"/>
      <c r="AY92" s="14"/>
      <c r="AZ92" s="14"/>
      <c r="BA92" s="14"/>
      <c r="BB92" s="14"/>
    </row>
    <row r="93" spans="28:54" ht="13.5"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V93" s="14"/>
      <c r="AW93" s="14"/>
      <c r="AX93" s="14"/>
      <c r="AY93" s="14"/>
      <c r="AZ93" s="14"/>
      <c r="BA93" s="14"/>
      <c r="BB93" s="14"/>
    </row>
    <row r="94" spans="28:54" ht="13.5"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V94" s="14"/>
      <c r="AW94" s="14"/>
      <c r="AX94" s="14"/>
      <c r="AY94" s="14"/>
      <c r="AZ94" s="14"/>
      <c r="BA94" s="14"/>
      <c r="BB94" s="14"/>
    </row>
    <row r="95" spans="28:54" ht="13.5"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V95" s="14"/>
      <c r="AW95" s="14"/>
      <c r="AX95" s="14"/>
      <c r="AY95" s="14"/>
      <c r="AZ95" s="14"/>
      <c r="BA95" s="14"/>
      <c r="BB95" s="14"/>
    </row>
    <row r="96" spans="28:54" ht="13.5"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V96" s="14"/>
      <c r="AW96" s="14"/>
      <c r="AX96" s="14"/>
      <c r="AY96" s="14"/>
      <c r="AZ96" s="14"/>
      <c r="BA96" s="14"/>
      <c r="BB96" s="14"/>
    </row>
    <row r="97" spans="28:54" ht="13.5"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V97" s="14"/>
      <c r="AW97" s="14"/>
      <c r="AX97" s="14"/>
      <c r="AY97" s="14"/>
      <c r="AZ97" s="14"/>
      <c r="BA97" s="14"/>
      <c r="BB97" s="14"/>
    </row>
    <row r="98" spans="28:54" ht="13.5"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V98" s="14"/>
      <c r="AW98" s="14"/>
      <c r="AX98" s="14"/>
      <c r="AY98" s="14"/>
      <c r="AZ98" s="14"/>
      <c r="BA98" s="14"/>
      <c r="BB98" s="14"/>
    </row>
    <row r="99" spans="28:54" ht="13.5"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V99" s="14"/>
      <c r="AW99" s="14"/>
      <c r="AX99" s="14"/>
      <c r="AY99" s="14"/>
      <c r="AZ99" s="14"/>
      <c r="BA99" s="14"/>
      <c r="BB99" s="14"/>
    </row>
    <row r="100" spans="28:54" ht="13.5"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V100" s="14"/>
      <c r="AW100" s="14"/>
      <c r="AX100" s="14"/>
      <c r="AY100" s="14"/>
      <c r="AZ100" s="14"/>
      <c r="BA100" s="14"/>
      <c r="BB100" s="14"/>
    </row>
    <row r="101" spans="28:54" ht="13.5"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V101" s="14"/>
      <c r="AW101" s="14"/>
      <c r="AX101" s="14"/>
      <c r="AY101" s="14"/>
      <c r="AZ101" s="14"/>
      <c r="BA101" s="14"/>
      <c r="BB101" s="14"/>
    </row>
    <row r="102" spans="28:54" ht="13.5"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V102" s="14"/>
      <c r="AW102" s="14"/>
      <c r="AX102" s="14"/>
      <c r="AY102" s="14"/>
      <c r="AZ102" s="14"/>
      <c r="BA102" s="14"/>
      <c r="BB102" s="14"/>
    </row>
    <row r="103" spans="28:54" ht="13.5"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V103" s="14"/>
      <c r="AW103" s="14"/>
      <c r="AX103" s="14"/>
      <c r="AY103" s="14"/>
      <c r="AZ103" s="14"/>
      <c r="BA103" s="14"/>
      <c r="BB103" s="14"/>
    </row>
    <row r="104" spans="28:54" ht="13.5"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V104" s="14"/>
      <c r="AW104" s="14"/>
      <c r="AX104" s="14"/>
      <c r="AY104" s="14"/>
      <c r="AZ104" s="14"/>
      <c r="BA104" s="14"/>
      <c r="BB104" s="14"/>
    </row>
    <row r="105" spans="28:54" ht="13.5"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V105" s="14"/>
      <c r="AW105" s="14"/>
      <c r="AX105" s="14"/>
      <c r="AY105" s="14"/>
      <c r="AZ105" s="14"/>
      <c r="BA105" s="14"/>
      <c r="BB105" s="14"/>
    </row>
    <row r="106" spans="28:54" ht="13.5"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V106" s="14"/>
      <c r="AW106" s="14"/>
      <c r="AX106" s="14"/>
      <c r="AY106" s="14"/>
      <c r="AZ106" s="14"/>
      <c r="BA106" s="14"/>
      <c r="BB106" s="14"/>
    </row>
    <row r="107" spans="28:54" ht="13.5"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V107" s="14"/>
      <c r="AW107" s="14"/>
      <c r="AX107" s="14"/>
      <c r="AY107" s="14"/>
      <c r="AZ107" s="14"/>
      <c r="BA107" s="14"/>
      <c r="BB107" s="14"/>
    </row>
    <row r="108" spans="28:54" ht="13.5"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V108" s="14"/>
      <c r="AW108" s="14"/>
      <c r="AX108" s="14"/>
      <c r="AY108" s="14"/>
      <c r="AZ108" s="14"/>
      <c r="BA108" s="14"/>
      <c r="BB108" s="14"/>
    </row>
    <row r="109" spans="28:54" ht="13.5"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V109" s="14"/>
      <c r="AW109" s="14"/>
      <c r="AX109" s="14"/>
      <c r="AY109" s="14"/>
      <c r="AZ109" s="14"/>
      <c r="BA109" s="14"/>
      <c r="BB109" s="14"/>
    </row>
    <row r="110" spans="28:54" ht="13.5"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V110" s="14"/>
      <c r="AW110" s="14"/>
      <c r="AX110" s="14"/>
      <c r="AY110" s="14"/>
      <c r="AZ110" s="14"/>
      <c r="BA110" s="14"/>
      <c r="BB110" s="14"/>
    </row>
    <row r="111" spans="28:54" ht="13.5"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V111" s="14"/>
      <c r="AW111" s="14"/>
      <c r="AX111" s="14"/>
      <c r="AY111" s="14"/>
      <c r="AZ111" s="14"/>
      <c r="BA111" s="14"/>
      <c r="BB111" s="14"/>
    </row>
    <row r="112" spans="28:54" ht="13.5"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V112" s="14"/>
      <c r="AW112" s="14"/>
      <c r="AX112" s="14"/>
      <c r="AY112" s="14"/>
      <c r="AZ112" s="14"/>
      <c r="BA112" s="14"/>
      <c r="BB112" s="14"/>
    </row>
    <row r="113" spans="28:54" ht="13.5"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V113" s="14"/>
      <c r="AW113" s="14"/>
      <c r="AX113" s="14"/>
      <c r="AY113" s="14"/>
      <c r="AZ113" s="14"/>
      <c r="BA113" s="14"/>
      <c r="BB113" s="14"/>
    </row>
  </sheetData>
  <sheetProtection/>
  <mergeCells count="1178">
    <mergeCell ref="R36:T36"/>
    <mergeCell ref="E41:F41"/>
    <mergeCell ref="G37:J37"/>
    <mergeCell ref="K37:M37"/>
    <mergeCell ref="N37:Q37"/>
    <mergeCell ref="G39:J39"/>
    <mergeCell ref="G40:J40"/>
    <mergeCell ref="G41:J41"/>
    <mergeCell ref="K41:M41"/>
    <mergeCell ref="N41:Q41"/>
    <mergeCell ref="G17:J17"/>
    <mergeCell ref="K17:M17"/>
    <mergeCell ref="N17:Q17"/>
    <mergeCell ref="R17:T17"/>
    <mergeCell ref="G16:J16"/>
    <mergeCell ref="K16:M16"/>
    <mergeCell ref="N16:Q16"/>
    <mergeCell ref="R16:T16"/>
    <mergeCell ref="G7:J7"/>
    <mergeCell ref="G15:J15"/>
    <mergeCell ref="K15:M15"/>
    <mergeCell ref="N15:Q15"/>
    <mergeCell ref="R15:T15"/>
    <mergeCell ref="G13:J13"/>
    <mergeCell ref="K13:M13"/>
    <mergeCell ref="N13:Q13"/>
    <mergeCell ref="R13:T13"/>
    <mergeCell ref="G11:J11"/>
    <mergeCell ref="K7:M7"/>
    <mergeCell ref="N7:Q7"/>
    <mergeCell ref="N11:Q11"/>
    <mergeCell ref="G8:J8"/>
    <mergeCell ref="G9:J9"/>
    <mergeCell ref="K8:M8"/>
    <mergeCell ref="N8:Q8"/>
    <mergeCell ref="K9:M9"/>
    <mergeCell ref="N9:Q9"/>
    <mergeCell ref="R7:T7"/>
    <mergeCell ref="K10:M10"/>
    <mergeCell ref="N10:Q10"/>
    <mergeCell ref="R10:T10"/>
    <mergeCell ref="R8:T8"/>
    <mergeCell ref="R9:T9"/>
    <mergeCell ref="R20:T20"/>
    <mergeCell ref="K18:M18"/>
    <mergeCell ref="N18:Q18"/>
    <mergeCell ref="R18:T18"/>
    <mergeCell ref="K19:M19"/>
    <mergeCell ref="N19:Q19"/>
    <mergeCell ref="K20:M20"/>
    <mergeCell ref="R19:T19"/>
    <mergeCell ref="R11:T11"/>
    <mergeCell ref="K12:M12"/>
    <mergeCell ref="N12:Q12"/>
    <mergeCell ref="R12:T12"/>
    <mergeCell ref="K11:M11"/>
    <mergeCell ref="A27:F27"/>
    <mergeCell ref="A21:F21"/>
    <mergeCell ref="B19:F19"/>
    <mergeCell ref="B20:F20"/>
    <mergeCell ref="C13:F13"/>
    <mergeCell ref="A30:F30"/>
    <mergeCell ref="A31:F31"/>
    <mergeCell ref="R14:T14"/>
    <mergeCell ref="G14:J14"/>
    <mergeCell ref="K14:M14"/>
    <mergeCell ref="N14:Q14"/>
    <mergeCell ref="G20:J20"/>
    <mergeCell ref="G19:J19"/>
    <mergeCell ref="N20:Q20"/>
    <mergeCell ref="B22:F22"/>
    <mergeCell ref="D6:F6"/>
    <mergeCell ref="D4:F4"/>
    <mergeCell ref="A5:F5"/>
    <mergeCell ref="B14:F14"/>
    <mergeCell ref="B9:F9"/>
    <mergeCell ref="A6:C6"/>
    <mergeCell ref="C12:F12"/>
    <mergeCell ref="A7:F7"/>
    <mergeCell ref="A8:F8"/>
    <mergeCell ref="C11:F11"/>
    <mergeCell ref="C10:F10"/>
    <mergeCell ref="C15:F15"/>
    <mergeCell ref="C16:F16"/>
    <mergeCell ref="C17:F17"/>
    <mergeCell ref="G24:J24"/>
    <mergeCell ref="G25:J25"/>
    <mergeCell ref="G18:J18"/>
    <mergeCell ref="B18:F18"/>
    <mergeCell ref="G12:J12"/>
    <mergeCell ref="G10:J10"/>
    <mergeCell ref="K25:M25"/>
    <mergeCell ref="K23:M23"/>
    <mergeCell ref="K24:M24"/>
    <mergeCell ref="G27:J27"/>
    <mergeCell ref="G30:J30"/>
    <mergeCell ref="G31:J31"/>
    <mergeCell ref="K31:M31"/>
    <mergeCell ref="K27:M27"/>
    <mergeCell ref="G28:J28"/>
    <mergeCell ref="G29:J29"/>
    <mergeCell ref="K30:M30"/>
    <mergeCell ref="G32:J32"/>
    <mergeCell ref="K32:M32"/>
    <mergeCell ref="G33:J33"/>
    <mergeCell ref="G43:J43"/>
    <mergeCell ref="K34:M34"/>
    <mergeCell ref="K33:M33"/>
    <mergeCell ref="K38:M38"/>
    <mergeCell ref="G36:J36"/>
    <mergeCell ref="K36:M36"/>
    <mergeCell ref="G50:J50"/>
    <mergeCell ref="K50:M50"/>
    <mergeCell ref="G46:J46"/>
    <mergeCell ref="K46:M46"/>
    <mergeCell ref="G48:J48"/>
    <mergeCell ref="K48:M48"/>
    <mergeCell ref="G49:J49"/>
    <mergeCell ref="G34:J34"/>
    <mergeCell ref="G44:J44"/>
    <mergeCell ref="K44:M44"/>
    <mergeCell ref="K43:M43"/>
    <mergeCell ref="G42:J42"/>
    <mergeCell ref="K42:M42"/>
    <mergeCell ref="G35:J35"/>
    <mergeCell ref="K35:M35"/>
    <mergeCell ref="K39:M39"/>
    <mergeCell ref="G38:J38"/>
    <mergeCell ref="R23:T23"/>
    <mergeCell ref="N24:Q24"/>
    <mergeCell ref="R24:T24"/>
    <mergeCell ref="K49:M49"/>
    <mergeCell ref="N25:Q25"/>
    <mergeCell ref="R25:T25"/>
    <mergeCell ref="K28:M28"/>
    <mergeCell ref="K29:M29"/>
    <mergeCell ref="R37:T37"/>
    <mergeCell ref="N36:Q36"/>
    <mergeCell ref="N31:Q31"/>
    <mergeCell ref="R31:T31"/>
    <mergeCell ref="N30:Q30"/>
    <mergeCell ref="R30:T30"/>
    <mergeCell ref="R27:T27"/>
    <mergeCell ref="N28:Q28"/>
    <mergeCell ref="R28:T28"/>
    <mergeCell ref="N29:Q29"/>
    <mergeCell ref="R29:T29"/>
    <mergeCell ref="N27:Q27"/>
    <mergeCell ref="R39:T39"/>
    <mergeCell ref="K40:M40"/>
    <mergeCell ref="N40:Q40"/>
    <mergeCell ref="R40:T40"/>
    <mergeCell ref="R21:T21"/>
    <mergeCell ref="A32:F32"/>
    <mergeCell ref="A28:F28"/>
    <mergeCell ref="A29:F29"/>
    <mergeCell ref="A24:F24"/>
    <mergeCell ref="A25:F25"/>
    <mergeCell ref="A26:F26"/>
    <mergeCell ref="B23:F23"/>
    <mergeCell ref="N22:Q22"/>
    <mergeCell ref="R22:T22"/>
    <mergeCell ref="A35:F35"/>
    <mergeCell ref="A34:F34"/>
    <mergeCell ref="A33:F33"/>
    <mergeCell ref="R26:T26"/>
    <mergeCell ref="N32:Q32"/>
    <mergeCell ref="R32:T32"/>
    <mergeCell ref="A43:E43"/>
    <mergeCell ref="E42:F42"/>
    <mergeCell ref="A44:E44"/>
    <mergeCell ref="A36:F36"/>
    <mergeCell ref="A37:F37"/>
    <mergeCell ref="A38:F38"/>
    <mergeCell ref="A39:D39"/>
    <mergeCell ref="E39:F39"/>
    <mergeCell ref="A40:D40"/>
    <mergeCell ref="E40:F40"/>
    <mergeCell ref="A41:D41"/>
    <mergeCell ref="A42:D42"/>
    <mergeCell ref="A50:E50"/>
    <mergeCell ref="A45:D45"/>
    <mergeCell ref="E45:F45"/>
    <mergeCell ref="C53:D54"/>
    <mergeCell ref="A51:B54"/>
    <mergeCell ref="E54:F54"/>
    <mergeCell ref="E51:F51"/>
    <mergeCell ref="E52:F52"/>
    <mergeCell ref="C51:D52"/>
    <mergeCell ref="E53:F53"/>
    <mergeCell ref="A46:E46"/>
    <mergeCell ref="A47:E47"/>
    <mergeCell ref="A49:E49"/>
    <mergeCell ref="D48:F48"/>
    <mergeCell ref="A48:C48"/>
    <mergeCell ref="N21:Q21"/>
    <mergeCell ref="G26:J26"/>
    <mergeCell ref="K26:M26"/>
    <mergeCell ref="N26:Q26"/>
    <mergeCell ref="G21:J21"/>
    <mergeCell ref="G22:J22"/>
    <mergeCell ref="K22:M22"/>
    <mergeCell ref="K21:M21"/>
    <mergeCell ref="N23:Q23"/>
    <mergeCell ref="G23:J23"/>
    <mergeCell ref="N35:Q35"/>
    <mergeCell ref="R35:T35"/>
    <mergeCell ref="N34:Q34"/>
    <mergeCell ref="N33:Q33"/>
    <mergeCell ref="R33:T33"/>
    <mergeCell ref="R34:T34"/>
    <mergeCell ref="N38:Q38"/>
    <mergeCell ref="R38:T38"/>
    <mergeCell ref="N44:Q44"/>
    <mergeCell ref="R44:T44"/>
    <mergeCell ref="N42:Q42"/>
    <mergeCell ref="R42:T42"/>
    <mergeCell ref="R41:T41"/>
    <mergeCell ref="N43:Q43"/>
    <mergeCell ref="R43:T43"/>
    <mergeCell ref="N39:Q39"/>
    <mergeCell ref="N45:Q45"/>
    <mergeCell ref="R45:T45"/>
    <mergeCell ref="N46:Q46"/>
    <mergeCell ref="R46:T46"/>
    <mergeCell ref="G47:J47"/>
    <mergeCell ref="K47:M47"/>
    <mergeCell ref="N47:Q47"/>
    <mergeCell ref="R47:T47"/>
    <mergeCell ref="G45:J45"/>
    <mergeCell ref="K45:M45"/>
    <mergeCell ref="N50:Q50"/>
    <mergeCell ref="R50:T50"/>
    <mergeCell ref="N48:Q48"/>
    <mergeCell ref="R48:T48"/>
    <mergeCell ref="N49:Q49"/>
    <mergeCell ref="R49:T49"/>
    <mergeCell ref="G53:J54"/>
    <mergeCell ref="K53:M54"/>
    <mergeCell ref="N53:Q54"/>
    <mergeCell ref="R53:T54"/>
    <mergeCell ref="G51:J52"/>
    <mergeCell ref="K51:M52"/>
    <mergeCell ref="N51:Q52"/>
    <mergeCell ref="R51:T52"/>
    <mergeCell ref="K6:M6"/>
    <mergeCell ref="R5:T5"/>
    <mergeCell ref="R6:T6"/>
    <mergeCell ref="G5:J5"/>
    <mergeCell ref="G6:J6"/>
    <mergeCell ref="N5:Q5"/>
    <mergeCell ref="N6:Q6"/>
    <mergeCell ref="K5:M5"/>
    <mergeCell ref="A2:F3"/>
    <mergeCell ref="U4:AA4"/>
    <mergeCell ref="U5:X5"/>
    <mergeCell ref="Y5:AA5"/>
    <mergeCell ref="G4:M4"/>
    <mergeCell ref="N4:T4"/>
    <mergeCell ref="A4:C4"/>
    <mergeCell ref="U6:X6"/>
    <mergeCell ref="Y6:AA6"/>
    <mergeCell ref="U7:X7"/>
    <mergeCell ref="Y7:AA7"/>
    <mergeCell ref="U8:X8"/>
    <mergeCell ref="Y8:AA8"/>
    <mergeCell ref="U9:X9"/>
    <mergeCell ref="Y9:AA9"/>
    <mergeCell ref="U10:X10"/>
    <mergeCell ref="Y10:AA10"/>
    <mergeCell ref="U11:X11"/>
    <mergeCell ref="Y11:AA11"/>
    <mergeCell ref="U12:X12"/>
    <mergeCell ref="Y12:AA12"/>
    <mergeCell ref="U13:X13"/>
    <mergeCell ref="Y13:AA13"/>
    <mergeCell ref="Y14:AA14"/>
    <mergeCell ref="U15:X15"/>
    <mergeCell ref="Y15:AA15"/>
    <mergeCell ref="U16:X16"/>
    <mergeCell ref="Y16:AA16"/>
    <mergeCell ref="U14:X14"/>
    <mergeCell ref="U17:X17"/>
    <mergeCell ref="Y17:AA17"/>
    <mergeCell ref="U18:X18"/>
    <mergeCell ref="Y18:AA18"/>
    <mergeCell ref="U19:X19"/>
    <mergeCell ref="Y19:AA19"/>
    <mergeCell ref="U20:X20"/>
    <mergeCell ref="Y20:AA20"/>
    <mergeCell ref="U21:X21"/>
    <mergeCell ref="Y21:AA21"/>
    <mergeCell ref="U22:X22"/>
    <mergeCell ref="Y22:AA22"/>
    <mergeCell ref="U23:X23"/>
    <mergeCell ref="Y23:AA23"/>
    <mergeCell ref="U24:X24"/>
    <mergeCell ref="Y24:AA24"/>
    <mergeCell ref="U25:X25"/>
    <mergeCell ref="Y25:AA25"/>
    <mergeCell ref="U26:X26"/>
    <mergeCell ref="Y26:AA26"/>
    <mergeCell ref="U27:X27"/>
    <mergeCell ref="Y27:AA27"/>
    <mergeCell ref="U28:X28"/>
    <mergeCell ref="Y28:AA28"/>
    <mergeCell ref="U29:X29"/>
    <mergeCell ref="Y29:AA29"/>
    <mergeCell ref="U30:X30"/>
    <mergeCell ref="Y30:AA30"/>
    <mergeCell ref="U31:X31"/>
    <mergeCell ref="Y31:AA31"/>
    <mergeCell ref="U32:X32"/>
    <mergeCell ref="Y32:AA32"/>
    <mergeCell ref="U33:X33"/>
    <mergeCell ref="Y33:AA33"/>
    <mergeCell ref="U34:X34"/>
    <mergeCell ref="Y34:AA34"/>
    <mergeCell ref="U35:X35"/>
    <mergeCell ref="Y35:AA35"/>
    <mergeCell ref="U36:X36"/>
    <mergeCell ref="Y36:AA36"/>
    <mergeCell ref="U37:X37"/>
    <mergeCell ref="Y37:AA37"/>
    <mergeCell ref="U38:X38"/>
    <mergeCell ref="Y38:AA38"/>
    <mergeCell ref="U39:X39"/>
    <mergeCell ref="Y39:AA39"/>
    <mergeCell ref="U40:X40"/>
    <mergeCell ref="Y40:AA40"/>
    <mergeCell ref="U41:X41"/>
    <mergeCell ref="Y41:AA41"/>
    <mergeCell ref="U42:X42"/>
    <mergeCell ref="Y42:AA42"/>
    <mergeCell ref="U43:X43"/>
    <mergeCell ref="Y43:AA43"/>
    <mergeCell ref="U44:X44"/>
    <mergeCell ref="Y44:AA44"/>
    <mergeCell ref="U45:X45"/>
    <mergeCell ref="Y45:AA45"/>
    <mergeCell ref="U46:X46"/>
    <mergeCell ref="Y46:AA46"/>
    <mergeCell ref="U47:X47"/>
    <mergeCell ref="Y47:AA47"/>
    <mergeCell ref="U48:X48"/>
    <mergeCell ref="Y48:AA48"/>
    <mergeCell ref="U49:X49"/>
    <mergeCell ref="Y49:AA49"/>
    <mergeCell ref="U53:X54"/>
    <mergeCell ref="Y53:AA54"/>
    <mergeCell ref="U50:X50"/>
    <mergeCell ref="Y50:AA50"/>
    <mergeCell ref="U51:X52"/>
    <mergeCell ref="Y51:AA52"/>
    <mergeCell ref="AB4:AH4"/>
    <mergeCell ref="AB5:AE5"/>
    <mergeCell ref="AF5:AH5"/>
    <mergeCell ref="AB6:AE6"/>
    <mergeCell ref="AF6:AH6"/>
    <mergeCell ref="AB7:AE7"/>
    <mergeCell ref="AF7:AH7"/>
    <mergeCell ref="AB8:AE8"/>
    <mergeCell ref="AF8:AH8"/>
    <mergeCell ref="AB9:AE9"/>
    <mergeCell ref="AF9:AH9"/>
    <mergeCell ref="AB10:AE10"/>
    <mergeCell ref="AF10:AH10"/>
    <mergeCell ref="AB11:AE11"/>
    <mergeCell ref="AF11:AH11"/>
    <mergeCell ref="AB12:AE12"/>
    <mergeCell ref="AF12:AH12"/>
    <mergeCell ref="AB13:AE13"/>
    <mergeCell ref="AF13:AH13"/>
    <mergeCell ref="AB14:AE14"/>
    <mergeCell ref="AF14:AH14"/>
    <mergeCell ref="AB15:AE15"/>
    <mergeCell ref="AF15:AH15"/>
    <mergeCell ref="AB16:AE16"/>
    <mergeCell ref="AF16:AH16"/>
    <mergeCell ref="AB17:AE17"/>
    <mergeCell ref="AF17:AH17"/>
    <mergeCell ref="AB18:AE18"/>
    <mergeCell ref="AF18:AH18"/>
    <mergeCell ref="AB19:AE19"/>
    <mergeCell ref="AF19:AH19"/>
    <mergeCell ref="AB20:AE20"/>
    <mergeCell ref="AF20:AH20"/>
    <mergeCell ref="AB21:AE21"/>
    <mergeCell ref="AF21:AH21"/>
    <mergeCell ref="AB22:AE22"/>
    <mergeCell ref="AF22:AH22"/>
    <mergeCell ref="AB23:AE23"/>
    <mergeCell ref="AF23:AH23"/>
    <mergeCell ref="AB24:AE24"/>
    <mergeCell ref="AF24:AH24"/>
    <mergeCell ref="AB25:AE25"/>
    <mergeCell ref="AF25:AH25"/>
    <mergeCell ref="AB26:AE26"/>
    <mergeCell ref="AF26:AH26"/>
    <mergeCell ref="AB27:AE27"/>
    <mergeCell ref="AF27:AH27"/>
    <mergeCell ref="AB28:AE28"/>
    <mergeCell ref="AF28:AH28"/>
    <mergeCell ref="AB29:AE29"/>
    <mergeCell ref="AF29:AH29"/>
    <mergeCell ref="AB30:AE30"/>
    <mergeCell ref="AF30:AH30"/>
    <mergeCell ref="AB31:AE31"/>
    <mergeCell ref="AF31:AH31"/>
    <mergeCell ref="AB32:AE32"/>
    <mergeCell ref="AF32:AH32"/>
    <mergeCell ref="AB33:AE33"/>
    <mergeCell ref="AF33:AH33"/>
    <mergeCell ref="AB34:AE34"/>
    <mergeCell ref="AF34:AH34"/>
    <mergeCell ref="AB35:AE35"/>
    <mergeCell ref="AF35:AH35"/>
    <mergeCell ref="AB36:AE36"/>
    <mergeCell ref="AF36:AH36"/>
    <mergeCell ref="AB37:AE37"/>
    <mergeCell ref="AF37:AH37"/>
    <mergeCell ref="AB38:AE38"/>
    <mergeCell ref="AF38:AH38"/>
    <mergeCell ref="AB39:AE39"/>
    <mergeCell ref="AF39:AH39"/>
    <mergeCell ref="AB40:AE40"/>
    <mergeCell ref="AF40:AH40"/>
    <mergeCell ref="AB41:AE41"/>
    <mergeCell ref="AF41:AH41"/>
    <mergeCell ref="AB42:AE42"/>
    <mergeCell ref="AF42:AH42"/>
    <mergeCell ref="AB43:AE43"/>
    <mergeCell ref="AF43:AH43"/>
    <mergeCell ref="AB44:AE44"/>
    <mergeCell ref="AF44:AH44"/>
    <mergeCell ref="AB45:AE45"/>
    <mergeCell ref="AF45:AH45"/>
    <mergeCell ref="AB46:AE46"/>
    <mergeCell ref="AF46:AH46"/>
    <mergeCell ref="AB47:AE47"/>
    <mergeCell ref="AF47:AH47"/>
    <mergeCell ref="AB48:AE48"/>
    <mergeCell ref="AF48:AH48"/>
    <mergeCell ref="AB49:AE49"/>
    <mergeCell ref="AF49:AH49"/>
    <mergeCell ref="AB50:AE50"/>
    <mergeCell ref="AF50:AH50"/>
    <mergeCell ref="AB51:AE52"/>
    <mergeCell ref="AF51:AH52"/>
    <mergeCell ref="AB53:AE54"/>
    <mergeCell ref="AF53:AH54"/>
    <mergeCell ref="AI4:AO4"/>
    <mergeCell ref="AI5:AL5"/>
    <mergeCell ref="AM5:AO5"/>
    <mergeCell ref="AI6:AL6"/>
    <mergeCell ref="AM6:AO6"/>
    <mergeCell ref="AI7:AL7"/>
    <mergeCell ref="AM7:AO7"/>
    <mergeCell ref="AI8:AL8"/>
    <mergeCell ref="AM8:AO8"/>
    <mergeCell ref="AI9:AL9"/>
    <mergeCell ref="AM9:AO9"/>
    <mergeCell ref="AI10:AL10"/>
    <mergeCell ref="AM10:AO10"/>
    <mergeCell ref="AI11:AL11"/>
    <mergeCell ref="AM11:AO11"/>
    <mergeCell ref="AI12:AL12"/>
    <mergeCell ref="AM12:AO12"/>
    <mergeCell ref="AI13:AL13"/>
    <mergeCell ref="AM13:AO13"/>
    <mergeCell ref="AI14:AL14"/>
    <mergeCell ref="AM14:AO14"/>
    <mergeCell ref="AI15:AL15"/>
    <mergeCell ref="AM15:AO15"/>
    <mergeCell ref="AI16:AL16"/>
    <mergeCell ref="AM16:AO16"/>
    <mergeCell ref="AI17:AL17"/>
    <mergeCell ref="AM17:AO17"/>
    <mergeCell ref="AI18:AL18"/>
    <mergeCell ref="AM18:AO18"/>
    <mergeCell ref="AI19:AL19"/>
    <mergeCell ref="AM19:AO19"/>
    <mergeCell ref="AI20:AL20"/>
    <mergeCell ref="AM20:AO20"/>
    <mergeCell ref="AI21:AL21"/>
    <mergeCell ref="AM21:AO21"/>
    <mergeCell ref="AI22:AL22"/>
    <mergeCell ref="AM22:AO22"/>
    <mergeCell ref="AI23:AL23"/>
    <mergeCell ref="AM23:AO23"/>
    <mergeCell ref="AI24:AL24"/>
    <mergeCell ref="AM24:AO24"/>
    <mergeCell ref="AI25:AL25"/>
    <mergeCell ref="AM25:AO25"/>
    <mergeCell ref="AI26:AL26"/>
    <mergeCell ref="AM26:AO26"/>
    <mergeCell ref="AI27:AL27"/>
    <mergeCell ref="AM27:AO27"/>
    <mergeCell ref="AI28:AL28"/>
    <mergeCell ref="AM28:AO28"/>
    <mergeCell ref="AI29:AL29"/>
    <mergeCell ref="AM29:AO29"/>
    <mergeCell ref="AI30:AL30"/>
    <mergeCell ref="AM30:AO30"/>
    <mergeCell ref="AI31:AL31"/>
    <mergeCell ref="AM31:AO31"/>
    <mergeCell ref="AI32:AL32"/>
    <mergeCell ref="AM32:AO32"/>
    <mergeCell ref="AI33:AL33"/>
    <mergeCell ref="AM33:AO33"/>
    <mergeCell ref="AI34:AL34"/>
    <mergeCell ref="AM34:AO34"/>
    <mergeCell ref="AI35:AL35"/>
    <mergeCell ref="AM35:AO35"/>
    <mergeCell ref="AI36:AL36"/>
    <mergeCell ref="AM36:AO36"/>
    <mergeCell ref="AI37:AL37"/>
    <mergeCell ref="AM37:AO37"/>
    <mergeCell ref="AI38:AL38"/>
    <mergeCell ref="AM38:AO38"/>
    <mergeCell ref="AI39:AL39"/>
    <mergeCell ref="AM39:AO39"/>
    <mergeCell ref="AI40:AL40"/>
    <mergeCell ref="AM40:AO40"/>
    <mergeCell ref="AI41:AL41"/>
    <mergeCell ref="AM41:AO41"/>
    <mergeCell ref="AI42:AL42"/>
    <mergeCell ref="AM42:AO42"/>
    <mergeCell ref="AI43:AL43"/>
    <mergeCell ref="AM43:AO43"/>
    <mergeCell ref="AI44:AL44"/>
    <mergeCell ref="AM44:AO44"/>
    <mergeCell ref="AI45:AL45"/>
    <mergeCell ref="AM45:AO45"/>
    <mergeCell ref="AI46:AL46"/>
    <mergeCell ref="AM46:AO46"/>
    <mergeCell ref="AI47:AL47"/>
    <mergeCell ref="AM47:AO47"/>
    <mergeCell ref="AI48:AL48"/>
    <mergeCell ref="AM48:AO48"/>
    <mergeCell ref="AI49:AL49"/>
    <mergeCell ref="AM49:AO49"/>
    <mergeCell ref="AI50:AL50"/>
    <mergeCell ref="AM50:AO50"/>
    <mergeCell ref="AI51:AL52"/>
    <mergeCell ref="AM51:AO52"/>
    <mergeCell ref="AI53:AL54"/>
    <mergeCell ref="AM53:AO54"/>
    <mergeCell ref="BC4:BV4"/>
    <mergeCell ref="BU50:BV50"/>
    <mergeCell ref="BU51:BV52"/>
    <mergeCell ref="BU53:BV54"/>
    <mergeCell ref="BU46:BV46"/>
    <mergeCell ref="BU47:BV47"/>
    <mergeCell ref="BU48:BV48"/>
    <mergeCell ref="BU49:BV49"/>
    <mergeCell ref="BU42:BV42"/>
    <mergeCell ref="BU43:BV43"/>
    <mergeCell ref="BU35:BV35"/>
    <mergeCell ref="BU36:BV36"/>
    <mergeCell ref="BU37:BV37"/>
    <mergeCell ref="BU44:BV44"/>
    <mergeCell ref="BU45:BV45"/>
    <mergeCell ref="BU38:BV38"/>
    <mergeCell ref="BU39:BV39"/>
    <mergeCell ref="BU40:BV40"/>
    <mergeCell ref="BU41:BV41"/>
    <mergeCell ref="BU29:BV29"/>
    <mergeCell ref="BU30:BV30"/>
    <mergeCell ref="BU31:BV31"/>
    <mergeCell ref="BU32:BV32"/>
    <mergeCell ref="BU33:BV33"/>
    <mergeCell ref="BU34:BV34"/>
    <mergeCell ref="BU23:BV23"/>
    <mergeCell ref="BU24:BV24"/>
    <mergeCell ref="BU25:BV25"/>
    <mergeCell ref="BU26:BV26"/>
    <mergeCell ref="BU27:BV27"/>
    <mergeCell ref="BU28:BV28"/>
    <mergeCell ref="BU17:BV17"/>
    <mergeCell ref="BU18:BV18"/>
    <mergeCell ref="BU19:BV19"/>
    <mergeCell ref="BU20:BV20"/>
    <mergeCell ref="BU21:BV21"/>
    <mergeCell ref="BU22:BV22"/>
    <mergeCell ref="BU11:BV11"/>
    <mergeCell ref="BU12:BV12"/>
    <mergeCell ref="BU13:BV13"/>
    <mergeCell ref="BU14:BV14"/>
    <mergeCell ref="BU15:BV15"/>
    <mergeCell ref="BU16:BV16"/>
    <mergeCell ref="BG42:BH42"/>
    <mergeCell ref="BI13:BJ13"/>
    <mergeCell ref="BI18:BJ18"/>
    <mergeCell ref="BI19:BJ19"/>
    <mergeCell ref="BI25:BJ25"/>
    <mergeCell ref="BU5:BV6"/>
    <mergeCell ref="BU7:BV7"/>
    <mergeCell ref="BU8:BV8"/>
    <mergeCell ref="BU9:BV9"/>
    <mergeCell ref="BU10:BV10"/>
    <mergeCell ref="BO34:BP34"/>
    <mergeCell ref="BK8:BL8"/>
    <mergeCell ref="BK10:BL10"/>
    <mergeCell ref="BK11:BL11"/>
    <mergeCell ref="BK12:BL12"/>
    <mergeCell ref="BK24:BL24"/>
    <mergeCell ref="BO8:BP8"/>
    <mergeCell ref="BO9:BP9"/>
    <mergeCell ref="BO10:BP10"/>
    <mergeCell ref="BO26:BP26"/>
    <mergeCell ref="BO24:BP24"/>
    <mergeCell ref="BO25:BP25"/>
    <mergeCell ref="BQ42:BR42"/>
    <mergeCell ref="BS42:BT42"/>
    <mergeCell ref="BO14:BP14"/>
    <mergeCell ref="BO15:BP15"/>
    <mergeCell ref="BO16:BP16"/>
    <mergeCell ref="BO17:BP17"/>
    <mergeCell ref="BO18:BP18"/>
    <mergeCell ref="BO19:BP19"/>
    <mergeCell ref="BO23:BP23"/>
    <mergeCell ref="BO42:BP42"/>
    <mergeCell ref="BM7:BN7"/>
    <mergeCell ref="BM24:BN24"/>
    <mergeCell ref="BM42:BN42"/>
    <mergeCell ref="BM12:BN12"/>
    <mergeCell ref="BM17:BN17"/>
    <mergeCell ref="BM19:BN19"/>
    <mergeCell ref="BM21:BN21"/>
    <mergeCell ref="BM37:BN37"/>
    <mergeCell ref="BM33:BN33"/>
    <mergeCell ref="BM14:BN14"/>
    <mergeCell ref="BO44:BP44"/>
    <mergeCell ref="BO45:BP45"/>
    <mergeCell ref="BO46:BP46"/>
    <mergeCell ref="BO36:BP36"/>
    <mergeCell ref="BO29:BP29"/>
    <mergeCell ref="BO30:BP30"/>
    <mergeCell ref="BO31:BP31"/>
    <mergeCell ref="BO32:BP32"/>
    <mergeCell ref="BO35:BP35"/>
    <mergeCell ref="BO33:BP33"/>
    <mergeCell ref="BI44:BJ44"/>
    <mergeCell ref="BK44:BL44"/>
    <mergeCell ref="BO47:BP47"/>
    <mergeCell ref="BO48:BP48"/>
    <mergeCell ref="BM44:BN44"/>
    <mergeCell ref="BI47:BJ47"/>
    <mergeCell ref="BK47:BL47"/>
    <mergeCell ref="BM47:BN47"/>
    <mergeCell ref="BI48:BJ48"/>
    <mergeCell ref="BK48:BL48"/>
    <mergeCell ref="AT40:AU40"/>
    <mergeCell ref="BC44:BD44"/>
    <mergeCell ref="BE44:BF44"/>
    <mergeCell ref="BG44:BH44"/>
    <mergeCell ref="AP41:AS41"/>
    <mergeCell ref="AT41:AU41"/>
    <mergeCell ref="AP42:AS42"/>
    <mergeCell ref="AT42:AU42"/>
    <mergeCell ref="AZ44:BB44"/>
    <mergeCell ref="BE42:BF42"/>
    <mergeCell ref="AV42:AY42"/>
    <mergeCell ref="AZ42:BB42"/>
    <mergeCell ref="BC42:BD42"/>
    <mergeCell ref="BI42:BJ42"/>
    <mergeCell ref="BK42:BL42"/>
    <mergeCell ref="BO37:BP37"/>
    <mergeCell ref="BO39:BP39"/>
    <mergeCell ref="BC38:BD38"/>
    <mergeCell ref="BE38:BF38"/>
    <mergeCell ref="AV37:AY37"/>
    <mergeCell ref="BS24:BT24"/>
    <mergeCell ref="BQ36:BR36"/>
    <mergeCell ref="BS37:BT37"/>
    <mergeCell ref="BS36:BT36"/>
    <mergeCell ref="BC37:BD37"/>
    <mergeCell ref="BE37:BF37"/>
    <mergeCell ref="BG37:BH37"/>
    <mergeCell ref="BI37:BJ37"/>
    <mergeCell ref="BK37:BL37"/>
    <mergeCell ref="BQ37:BR37"/>
    <mergeCell ref="BS34:BT34"/>
    <mergeCell ref="BC36:BD36"/>
    <mergeCell ref="BE36:BF36"/>
    <mergeCell ref="BG36:BH36"/>
    <mergeCell ref="BI36:BJ36"/>
    <mergeCell ref="BK36:BL36"/>
    <mergeCell ref="BM36:BN36"/>
    <mergeCell ref="BC34:BD34"/>
    <mergeCell ref="BE34:BF34"/>
    <mergeCell ref="BG34:BH34"/>
    <mergeCell ref="BI34:BJ34"/>
    <mergeCell ref="BQ34:BR34"/>
    <mergeCell ref="BQ24:BR24"/>
    <mergeCell ref="BI26:BJ26"/>
    <mergeCell ref="BK26:BL26"/>
    <mergeCell ref="BM26:BN26"/>
    <mergeCell ref="BM25:BN25"/>
    <mergeCell ref="BK34:BL34"/>
    <mergeCell ref="BM34:BN34"/>
    <mergeCell ref="BK33:BL33"/>
    <mergeCell ref="BE24:BF24"/>
    <mergeCell ref="BG24:BH24"/>
    <mergeCell ref="BK30:BL30"/>
    <mergeCell ref="BM30:BN30"/>
    <mergeCell ref="BK32:BL32"/>
    <mergeCell ref="BM32:BN32"/>
    <mergeCell ref="BK31:BL31"/>
    <mergeCell ref="BM31:BN31"/>
    <mergeCell ref="BK25:BL25"/>
    <mergeCell ref="BQ12:BR12"/>
    <mergeCell ref="BS12:BT12"/>
    <mergeCell ref="BE12:BF12"/>
    <mergeCell ref="BG12:BH12"/>
    <mergeCell ref="BI12:BJ12"/>
    <mergeCell ref="BO12:BP12"/>
    <mergeCell ref="BQ11:BR11"/>
    <mergeCell ref="BS11:BT11"/>
    <mergeCell ref="BM10:BN10"/>
    <mergeCell ref="BQ10:BR10"/>
    <mergeCell ref="BS10:BT10"/>
    <mergeCell ref="BO11:BP11"/>
    <mergeCell ref="BI8:BJ8"/>
    <mergeCell ref="BI10:BJ10"/>
    <mergeCell ref="BG8:BH8"/>
    <mergeCell ref="BE10:BF10"/>
    <mergeCell ref="BG10:BH10"/>
    <mergeCell ref="BE11:BF11"/>
    <mergeCell ref="BG11:BH11"/>
    <mergeCell ref="BI11:BJ11"/>
    <mergeCell ref="BM11:BN11"/>
    <mergeCell ref="BC19:BD19"/>
    <mergeCell ref="BC21:BD21"/>
    <mergeCell ref="BC13:BD13"/>
    <mergeCell ref="BC10:BD10"/>
    <mergeCell ref="BC11:BD11"/>
    <mergeCell ref="BC17:BD17"/>
    <mergeCell ref="BC16:BD16"/>
    <mergeCell ref="BC15:BD15"/>
    <mergeCell ref="AR13:AU13"/>
    <mergeCell ref="AQ14:AU14"/>
    <mergeCell ref="AR17:AU17"/>
    <mergeCell ref="AR15:AU15"/>
    <mergeCell ref="AR16:AU16"/>
    <mergeCell ref="BC8:BD8"/>
    <mergeCell ref="BC12:BD12"/>
    <mergeCell ref="BC14:BD14"/>
    <mergeCell ref="AZ9:BB9"/>
    <mergeCell ref="BS5:BT6"/>
    <mergeCell ref="BC5:BD6"/>
    <mergeCell ref="BE5:BF6"/>
    <mergeCell ref="BG5:BH6"/>
    <mergeCell ref="BI5:BJ6"/>
    <mergeCell ref="BK5:BL6"/>
    <mergeCell ref="BM5:BN6"/>
    <mergeCell ref="BQ5:BR6"/>
    <mergeCell ref="BE8:BF8"/>
    <mergeCell ref="AV20:AY20"/>
    <mergeCell ref="BC7:BD7"/>
    <mergeCell ref="BE7:BF7"/>
    <mergeCell ref="AV7:AY7"/>
    <mergeCell ref="AZ7:BB7"/>
    <mergeCell ref="AV19:AY19"/>
    <mergeCell ref="AZ19:BB19"/>
    <mergeCell ref="AV13:AY13"/>
    <mergeCell ref="AV9:AY9"/>
    <mergeCell ref="AZ13:BB13"/>
    <mergeCell ref="AV10:AY10"/>
    <mergeCell ref="AZ10:BB10"/>
    <mergeCell ref="AV14:AY14"/>
    <mergeCell ref="AZ14:BB14"/>
    <mergeCell ref="AZ11:BB11"/>
    <mergeCell ref="AZ20:BB20"/>
    <mergeCell ref="AV17:AY17"/>
    <mergeCell ref="AZ17:BB17"/>
    <mergeCell ref="AV18:AY18"/>
    <mergeCell ref="AZ18:BB18"/>
    <mergeCell ref="AV23:AY23"/>
    <mergeCell ref="AZ23:BB23"/>
    <mergeCell ref="AV24:AY24"/>
    <mergeCell ref="AZ24:BB24"/>
    <mergeCell ref="AV22:AY22"/>
    <mergeCell ref="AZ22:BB22"/>
    <mergeCell ref="AZ25:BB25"/>
    <mergeCell ref="AZ34:BB34"/>
    <mergeCell ref="AV29:AY29"/>
    <mergeCell ref="AZ29:BB29"/>
    <mergeCell ref="AZ32:BB32"/>
    <mergeCell ref="AV31:AY31"/>
    <mergeCell ref="AZ31:BB31"/>
    <mergeCell ref="AV26:AY26"/>
    <mergeCell ref="AZ26:BB26"/>
    <mergeCell ref="AV25:AY25"/>
    <mergeCell ref="AV33:AY33"/>
    <mergeCell ref="AZ33:BB33"/>
    <mergeCell ref="AV30:AY30"/>
    <mergeCell ref="AZ30:BB30"/>
    <mergeCell ref="AV34:AY34"/>
    <mergeCell ref="AV27:AY27"/>
    <mergeCell ref="AZ27:BB27"/>
    <mergeCell ref="AV28:AY28"/>
    <mergeCell ref="AZ28:BB28"/>
    <mergeCell ref="AV39:AY39"/>
    <mergeCell ref="AZ39:BB39"/>
    <mergeCell ref="AV38:AY38"/>
    <mergeCell ref="AZ38:BB38"/>
    <mergeCell ref="AZ37:BB37"/>
    <mergeCell ref="AV35:AY35"/>
    <mergeCell ref="AZ35:BB35"/>
    <mergeCell ref="AV36:AY36"/>
    <mergeCell ref="AZ47:BB47"/>
    <mergeCell ref="AV46:AY46"/>
    <mergeCell ref="AZ46:BB46"/>
    <mergeCell ref="AV49:AY49"/>
    <mergeCell ref="AZ49:BB49"/>
    <mergeCell ref="AZ36:BB36"/>
    <mergeCell ref="AV40:AY40"/>
    <mergeCell ref="AZ40:BB40"/>
    <mergeCell ref="AV41:AY41"/>
    <mergeCell ref="AZ41:BB41"/>
    <mergeCell ref="AV21:AY21"/>
    <mergeCell ref="AZ21:BB21"/>
    <mergeCell ref="AV32:AY32"/>
    <mergeCell ref="AV43:AY43"/>
    <mergeCell ref="AZ43:BB43"/>
    <mergeCell ref="AZ48:BB48"/>
    <mergeCell ref="AV44:AY44"/>
    <mergeCell ref="AV45:AY45"/>
    <mergeCell ref="AZ45:BB45"/>
    <mergeCell ref="AV47:AY47"/>
    <mergeCell ref="AZ53:BB54"/>
    <mergeCell ref="AV53:AY54"/>
    <mergeCell ref="AV51:AY52"/>
    <mergeCell ref="AZ51:BB52"/>
    <mergeCell ref="AV50:AY50"/>
    <mergeCell ref="AV48:AY48"/>
    <mergeCell ref="AZ50:BB50"/>
    <mergeCell ref="BS8:BT8"/>
    <mergeCell ref="BO7:BP7"/>
    <mergeCell ref="AV4:BB4"/>
    <mergeCell ref="AV5:AY5"/>
    <mergeCell ref="AV6:AY6"/>
    <mergeCell ref="AZ5:BB5"/>
    <mergeCell ref="AZ6:BB6"/>
    <mergeCell ref="AV8:AY8"/>
    <mergeCell ref="AZ8:BB8"/>
    <mergeCell ref="BO5:BP6"/>
    <mergeCell ref="BM9:BN9"/>
    <mergeCell ref="BK13:BL13"/>
    <mergeCell ref="BQ9:BR9"/>
    <mergeCell ref="BS9:BT9"/>
    <mergeCell ref="BG7:BH7"/>
    <mergeCell ref="BI7:BJ7"/>
    <mergeCell ref="BK7:BL7"/>
    <mergeCell ref="BQ7:BR7"/>
    <mergeCell ref="BM8:BN8"/>
    <mergeCell ref="BQ8:BR8"/>
    <mergeCell ref="BS13:BT13"/>
    <mergeCell ref="BO13:BP13"/>
    <mergeCell ref="BE13:BF13"/>
    <mergeCell ref="BG13:BH13"/>
    <mergeCell ref="BS7:BT7"/>
    <mergeCell ref="BC9:BD9"/>
    <mergeCell ref="BE9:BF9"/>
    <mergeCell ref="BG9:BH9"/>
    <mergeCell ref="BI9:BJ9"/>
    <mergeCell ref="BK9:BL9"/>
    <mergeCell ref="BE17:BF17"/>
    <mergeCell ref="BG17:BH17"/>
    <mergeCell ref="BK17:BL17"/>
    <mergeCell ref="BI17:BJ17"/>
    <mergeCell ref="BM13:BN13"/>
    <mergeCell ref="BQ13:BR13"/>
    <mergeCell ref="BQ14:BR14"/>
    <mergeCell ref="BE14:BF14"/>
    <mergeCell ref="BG14:BH14"/>
    <mergeCell ref="BI14:BJ14"/>
    <mergeCell ref="BQ19:BR19"/>
    <mergeCell ref="BQ17:BR17"/>
    <mergeCell ref="BS17:BT17"/>
    <mergeCell ref="BC18:BD18"/>
    <mergeCell ref="BE18:BF18"/>
    <mergeCell ref="BG18:BH18"/>
    <mergeCell ref="BK18:BL18"/>
    <mergeCell ref="BM18:BN18"/>
    <mergeCell ref="BQ18:BR18"/>
    <mergeCell ref="BS18:BT18"/>
    <mergeCell ref="BC20:BD20"/>
    <mergeCell ref="BE20:BF20"/>
    <mergeCell ref="BG20:BH20"/>
    <mergeCell ref="BK20:BL20"/>
    <mergeCell ref="BM20:BN20"/>
    <mergeCell ref="BQ20:BR20"/>
    <mergeCell ref="BI20:BJ20"/>
    <mergeCell ref="BO20:BP20"/>
    <mergeCell ref="BQ22:BR22"/>
    <mergeCell ref="BE21:BF21"/>
    <mergeCell ref="BG21:BH21"/>
    <mergeCell ref="BK21:BL21"/>
    <mergeCell ref="BI21:BJ21"/>
    <mergeCell ref="BS19:BT19"/>
    <mergeCell ref="BS20:BT20"/>
    <mergeCell ref="BE19:BF19"/>
    <mergeCell ref="BG19:BH19"/>
    <mergeCell ref="BK19:BL19"/>
    <mergeCell ref="BS23:BT23"/>
    <mergeCell ref="BQ21:BR21"/>
    <mergeCell ref="BS21:BT21"/>
    <mergeCell ref="BO21:BP21"/>
    <mergeCell ref="BC22:BD22"/>
    <mergeCell ref="BE22:BF22"/>
    <mergeCell ref="BG22:BH22"/>
    <mergeCell ref="BI22:BJ22"/>
    <mergeCell ref="BK22:BL22"/>
    <mergeCell ref="BM22:BN22"/>
    <mergeCell ref="BS25:BT25"/>
    <mergeCell ref="BO22:BP22"/>
    <mergeCell ref="BS22:BT22"/>
    <mergeCell ref="BC23:BD23"/>
    <mergeCell ref="BE23:BF23"/>
    <mergeCell ref="BG23:BH23"/>
    <mergeCell ref="BI23:BJ23"/>
    <mergeCell ref="BK23:BL23"/>
    <mergeCell ref="BM23:BN23"/>
    <mergeCell ref="BQ23:BR23"/>
    <mergeCell ref="BC24:BD24"/>
    <mergeCell ref="BQ25:BR25"/>
    <mergeCell ref="BC26:BD26"/>
    <mergeCell ref="BE26:BF26"/>
    <mergeCell ref="BG26:BH26"/>
    <mergeCell ref="BQ26:BR26"/>
    <mergeCell ref="BC25:BD25"/>
    <mergeCell ref="BE25:BF25"/>
    <mergeCell ref="BG25:BH25"/>
    <mergeCell ref="BI24:BJ24"/>
    <mergeCell ref="BS26:BT26"/>
    <mergeCell ref="BC27:BD27"/>
    <mergeCell ref="BE27:BF27"/>
    <mergeCell ref="BG27:BH27"/>
    <mergeCell ref="BI27:BJ27"/>
    <mergeCell ref="BK27:BL27"/>
    <mergeCell ref="BM27:BN27"/>
    <mergeCell ref="BQ27:BR27"/>
    <mergeCell ref="BO27:BP27"/>
    <mergeCell ref="BS27:BT27"/>
    <mergeCell ref="BQ31:BR31"/>
    <mergeCell ref="BS31:BT31"/>
    <mergeCell ref="BC30:BD30"/>
    <mergeCell ref="BE30:BF30"/>
    <mergeCell ref="BG30:BH30"/>
    <mergeCell ref="BI30:BJ30"/>
    <mergeCell ref="BC32:BD32"/>
    <mergeCell ref="BE32:BF32"/>
    <mergeCell ref="BG32:BH32"/>
    <mergeCell ref="BI32:BJ32"/>
    <mergeCell ref="BQ30:BR30"/>
    <mergeCell ref="BS30:BT30"/>
    <mergeCell ref="BC31:BD31"/>
    <mergeCell ref="BE31:BF31"/>
    <mergeCell ref="BG31:BH31"/>
    <mergeCell ref="BI31:BJ31"/>
    <mergeCell ref="BQ32:BR32"/>
    <mergeCell ref="BS32:BT32"/>
    <mergeCell ref="BC28:BD28"/>
    <mergeCell ref="BE28:BF28"/>
    <mergeCell ref="BG28:BH28"/>
    <mergeCell ref="BI28:BJ28"/>
    <mergeCell ref="BK28:BL28"/>
    <mergeCell ref="BM28:BN28"/>
    <mergeCell ref="BQ28:BR28"/>
    <mergeCell ref="BO28:BP28"/>
    <mergeCell ref="BS28:BT28"/>
    <mergeCell ref="BC29:BD29"/>
    <mergeCell ref="BE29:BF29"/>
    <mergeCell ref="BG29:BH29"/>
    <mergeCell ref="BI29:BJ29"/>
    <mergeCell ref="BK29:BL29"/>
    <mergeCell ref="BM29:BN29"/>
    <mergeCell ref="BQ29:BR29"/>
    <mergeCell ref="BS29:BT29"/>
    <mergeCell ref="BQ35:BR35"/>
    <mergeCell ref="BS35:BT35"/>
    <mergeCell ref="BC35:BD35"/>
    <mergeCell ref="BE35:BF35"/>
    <mergeCell ref="BG35:BH35"/>
    <mergeCell ref="BI35:BJ35"/>
    <mergeCell ref="BG38:BH38"/>
    <mergeCell ref="BI38:BJ38"/>
    <mergeCell ref="BK38:BL38"/>
    <mergeCell ref="BM38:BN38"/>
    <mergeCell ref="BK35:BL35"/>
    <mergeCell ref="BM35:BN35"/>
    <mergeCell ref="BC39:BD39"/>
    <mergeCell ref="BE39:BF39"/>
    <mergeCell ref="BG39:BH39"/>
    <mergeCell ref="BI39:BJ39"/>
    <mergeCell ref="BK39:BL39"/>
    <mergeCell ref="BM39:BN39"/>
    <mergeCell ref="BM40:BN40"/>
    <mergeCell ref="BQ40:BR40"/>
    <mergeCell ref="BO40:BP40"/>
    <mergeCell ref="BS40:BT40"/>
    <mergeCell ref="BQ38:BR38"/>
    <mergeCell ref="BO38:BP38"/>
    <mergeCell ref="BS38:BT38"/>
    <mergeCell ref="BQ39:BR39"/>
    <mergeCell ref="BC33:BD33"/>
    <mergeCell ref="BE33:BF33"/>
    <mergeCell ref="BG33:BH33"/>
    <mergeCell ref="BI33:BJ33"/>
    <mergeCell ref="BS39:BT39"/>
    <mergeCell ref="BC40:BD40"/>
    <mergeCell ref="BE40:BF40"/>
    <mergeCell ref="BG40:BH40"/>
    <mergeCell ref="BI40:BJ40"/>
    <mergeCell ref="BK40:BL40"/>
    <mergeCell ref="BQ33:BR33"/>
    <mergeCell ref="BS33:BT33"/>
    <mergeCell ref="BC41:BD41"/>
    <mergeCell ref="BE41:BF41"/>
    <mergeCell ref="BG41:BH41"/>
    <mergeCell ref="BI41:BJ41"/>
    <mergeCell ref="BK41:BL41"/>
    <mergeCell ref="BM41:BN41"/>
    <mergeCell ref="BQ41:BR41"/>
    <mergeCell ref="BO41:BP41"/>
    <mergeCell ref="BS41:BT41"/>
    <mergeCell ref="BC43:BD43"/>
    <mergeCell ref="BE43:BF43"/>
    <mergeCell ref="BG43:BH43"/>
    <mergeCell ref="BI43:BJ43"/>
    <mergeCell ref="BK43:BL43"/>
    <mergeCell ref="BM43:BN43"/>
    <mergeCell ref="BQ43:BR43"/>
    <mergeCell ref="BS43:BT43"/>
    <mergeCell ref="BO43:BP43"/>
    <mergeCell ref="BQ44:BR44"/>
    <mergeCell ref="BS44:BT44"/>
    <mergeCell ref="BC45:BD45"/>
    <mergeCell ref="BE45:BF45"/>
    <mergeCell ref="BG45:BH45"/>
    <mergeCell ref="BI45:BJ45"/>
    <mergeCell ref="BK45:BL45"/>
    <mergeCell ref="BM45:BN45"/>
    <mergeCell ref="BQ45:BR45"/>
    <mergeCell ref="BS45:BT45"/>
    <mergeCell ref="BQ47:BR47"/>
    <mergeCell ref="BK46:BL46"/>
    <mergeCell ref="BM46:BN46"/>
    <mergeCell ref="BQ46:BR46"/>
    <mergeCell ref="BS46:BT46"/>
    <mergeCell ref="BC46:BD46"/>
    <mergeCell ref="BE46:BF46"/>
    <mergeCell ref="BG46:BH46"/>
    <mergeCell ref="BI46:BJ46"/>
    <mergeCell ref="BC48:BD48"/>
    <mergeCell ref="BE48:BF48"/>
    <mergeCell ref="BG48:BH48"/>
    <mergeCell ref="BS47:BT47"/>
    <mergeCell ref="BM48:BN48"/>
    <mergeCell ref="BQ48:BR48"/>
    <mergeCell ref="BS48:BT48"/>
    <mergeCell ref="BC47:BD47"/>
    <mergeCell ref="BE47:BF47"/>
    <mergeCell ref="BG47:BH47"/>
    <mergeCell ref="BC50:BD50"/>
    <mergeCell ref="BE50:BF50"/>
    <mergeCell ref="BQ50:BR50"/>
    <mergeCell ref="BO50:BP50"/>
    <mergeCell ref="BG50:BH50"/>
    <mergeCell ref="BC49:BD49"/>
    <mergeCell ref="BE49:BF49"/>
    <mergeCell ref="BG49:BH49"/>
    <mergeCell ref="BS50:BT50"/>
    <mergeCell ref="BQ49:BR49"/>
    <mergeCell ref="BS49:BT49"/>
    <mergeCell ref="BI50:BJ50"/>
    <mergeCell ref="BK50:BL50"/>
    <mergeCell ref="BM50:BN50"/>
    <mergeCell ref="BO49:BP49"/>
    <mergeCell ref="BI49:BJ49"/>
    <mergeCell ref="BK49:BL49"/>
    <mergeCell ref="BM49:BN49"/>
    <mergeCell ref="BQ51:BR52"/>
    <mergeCell ref="BC51:BD52"/>
    <mergeCell ref="BC53:BD54"/>
    <mergeCell ref="BG51:BH52"/>
    <mergeCell ref="BO51:BP52"/>
    <mergeCell ref="BO53:BP54"/>
    <mergeCell ref="BM51:BN52"/>
    <mergeCell ref="BE51:BF52"/>
    <mergeCell ref="BS51:BT52"/>
    <mergeCell ref="BE53:BF54"/>
    <mergeCell ref="BG53:BH54"/>
    <mergeCell ref="BI53:BJ54"/>
    <mergeCell ref="BS53:BT54"/>
    <mergeCell ref="BK53:BL54"/>
    <mergeCell ref="BM53:BN54"/>
    <mergeCell ref="BI51:BJ52"/>
    <mergeCell ref="BK51:BL52"/>
    <mergeCell ref="BQ53:BR54"/>
    <mergeCell ref="AP7:AU7"/>
    <mergeCell ref="AQ9:AU9"/>
    <mergeCell ref="AP8:AU8"/>
    <mergeCell ref="AR11:AU11"/>
    <mergeCell ref="AR10:AU10"/>
    <mergeCell ref="AP4:AR4"/>
    <mergeCell ref="AS4:AU4"/>
    <mergeCell ref="AP5:AU5"/>
    <mergeCell ref="AP6:AR6"/>
    <mergeCell ref="AS6:AU6"/>
    <mergeCell ref="AP26:AU26"/>
    <mergeCell ref="AQ23:AU23"/>
    <mergeCell ref="AP24:AU24"/>
    <mergeCell ref="AQ18:AU18"/>
    <mergeCell ref="AQ19:AU19"/>
    <mergeCell ref="AQ20:AU20"/>
    <mergeCell ref="AP21:AU21"/>
    <mergeCell ref="AP34:AU34"/>
    <mergeCell ref="AP33:AU33"/>
    <mergeCell ref="AP28:AU28"/>
    <mergeCell ref="AP29:AU29"/>
    <mergeCell ref="AP35:AU35"/>
    <mergeCell ref="AP32:AU32"/>
    <mergeCell ref="AP31:AU31"/>
    <mergeCell ref="AP43:AT43"/>
    <mergeCell ref="AP44:AT44"/>
    <mergeCell ref="AP45:AS45"/>
    <mergeCell ref="AT45:AU45"/>
    <mergeCell ref="AP38:AU38"/>
    <mergeCell ref="AP36:AU36"/>
    <mergeCell ref="AP37:AU37"/>
    <mergeCell ref="AP39:AS39"/>
    <mergeCell ref="AT39:AU39"/>
    <mergeCell ref="AP40:AS40"/>
    <mergeCell ref="AP48:AR48"/>
    <mergeCell ref="AS48:AU48"/>
    <mergeCell ref="AP49:AT49"/>
    <mergeCell ref="AP50:AT50"/>
    <mergeCell ref="AP46:AT46"/>
    <mergeCell ref="AP47:AT47"/>
    <mergeCell ref="AP51:AQ54"/>
    <mergeCell ref="AR51:AS52"/>
    <mergeCell ref="AT51:AU51"/>
    <mergeCell ref="AT52:AU52"/>
    <mergeCell ref="AR53:AS54"/>
    <mergeCell ref="AT53:AU53"/>
    <mergeCell ref="AT54:AU54"/>
    <mergeCell ref="AR12:AU12"/>
    <mergeCell ref="AV12:AY12"/>
    <mergeCell ref="AZ12:BB12"/>
    <mergeCell ref="AV11:AY11"/>
    <mergeCell ref="AP27:AU27"/>
    <mergeCell ref="AP30:AU30"/>
    <mergeCell ref="AV16:AY16"/>
    <mergeCell ref="AZ16:BB16"/>
    <mergeCell ref="AQ22:AU22"/>
    <mergeCell ref="AP25:AU25"/>
    <mergeCell ref="BS14:BT14"/>
    <mergeCell ref="AV15:AY15"/>
    <mergeCell ref="AZ15:BB15"/>
    <mergeCell ref="BE15:BF15"/>
    <mergeCell ref="BG15:BH15"/>
    <mergeCell ref="BI15:BJ15"/>
    <mergeCell ref="BK15:BL15"/>
    <mergeCell ref="BM15:BN15"/>
    <mergeCell ref="BK14:BL14"/>
    <mergeCell ref="BQ16:BR16"/>
    <mergeCell ref="BS16:BT16"/>
    <mergeCell ref="BQ15:BR15"/>
    <mergeCell ref="BS15:BT15"/>
    <mergeCell ref="BE16:BF16"/>
    <mergeCell ref="BG16:BH16"/>
    <mergeCell ref="BI16:BJ16"/>
    <mergeCell ref="BK16:BL16"/>
    <mergeCell ref="BM16:BN16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2013-05-07T00:18:36Z</cp:lastPrinted>
  <dcterms:created xsi:type="dcterms:W3CDTF">1999-05-27T06:07:25Z</dcterms:created>
  <dcterms:modified xsi:type="dcterms:W3CDTF">2014-02-04T01:26:51Z</dcterms:modified>
  <cp:category/>
  <cp:version/>
  <cp:contentType/>
  <cp:contentStatus/>
</cp:coreProperties>
</file>