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330" windowHeight="3990" activeTab="5"/>
  </bookViews>
  <sheets>
    <sheet name="P91" sheetId="1" r:id="rId1"/>
    <sheet name="P92" sheetId="2" r:id="rId2"/>
    <sheet name="P93" sheetId="3" r:id="rId3"/>
    <sheet name="P94" sheetId="4" r:id="rId4"/>
    <sheet name="P95" sheetId="5" r:id="rId5"/>
    <sheet name="P96" sheetId="6" r:id="rId6"/>
  </sheets>
  <definedNames>
    <definedName name="_xlnm.Print_Area" localSheetId="0">'P91'!$A$1:$U$52</definedName>
    <definedName name="_xlnm.Print_Area" localSheetId="1">'P92'!$A$1:$N$65</definedName>
    <definedName name="_xlnm.Print_Area" localSheetId="5">'P96'!$A$1:$AE$53</definedName>
  </definedNames>
  <calcPr fullCalcOnLoad="1"/>
</workbook>
</file>

<file path=xl/sharedStrings.xml><?xml version="1.0" encoding="utf-8"?>
<sst xmlns="http://schemas.openxmlformats.org/spreadsheetml/2006/main" count="408" uniqueCount="194">
  <si>
    <t>区　　　分</t>
  </si>
  <si>
    <t>計</t>
  </si>
  <si>
    <t>けん引車･被けん引車･貨
客兼用車を除いたもの</t>
  </si>
  <si>
    <t>け　ん　引　車</t>
  </si>
  <si>
    <t>披けん引車</t>
  </si>
  <si>
    <t>貨客兼用車</t>
  </si>
  <si>
    <t>三輪の小型自動車</t>
  </si>
  <si>
    <t>特種用途車</t>
  </si>
  <si>
    <t>四輪乗用車</t>
  </si>
  <si>
    <t>四輪トラック</t>
  </si>
  <si>
    <t>三　　輪　　車</t>
  </si>
  <si>
    <t>50万円を超え100万円以下</t>
  </si>
  <si>
    <t>100万円を超え150万円以下</t>
  </si>
  <si>
    <t>150万円を超え200万円以下</t>
  </si>
  <si>
    <t>台　数</t>
  </si>
  <si>
    <t xml:space="preserve">
自
動
車</t>
  </si>
  <si>
    <t>営業用</t>
  </si>
  <si>
    <t>自家用</t>
  </si>
  <si>
    <t>一般乗合用</t>
  </si>
  <si>
    <t>自　　家　　用</t>
  </si>
  <si>
    <t>200万円を超え250万円以下</t>
  </si>
  <si>
    <t>250万円を超え300万円以下</t>
  </si>
  <si>
    <t>300万円を越えるもの</t>
  </si>
  <si>
    <t>合　　　　　　計</t>
  </si>
  <si>
    <t>50万円を超え70万円以下</t>
  </si>
  <si>
    <t>70万円を超え90万円以下</t>
  </si>
  <si>
    <t>90万円を超え110万円以下</t>
  </si>
  <si>
    <t xml:space="preserve">台　数   </t>
  </si>
  <si>
    <t>110万円を超え130万円以下</t>
  </si>
  <si>
    <t>130万円を超え150万円以下</t>
  </si>
  <si>
    <t>150万円を越えるもの</t>
  </si>
  <si>
    <t xml:space="preserve">
年　　度</t>
  </si>
  <si>
    <t>交　　　　　　　付　　　　　　　額</t>
  </si>
  <si>
    <t>平成17年度</t>
  </si>
  <si>
    <t>平成18年度</t>
  </si>
  <si>
    <t>平成19年度</t>
  </si>
  <si>
    <t xml:space="preserve">
交　付　額
　　　　　千円</t>
  </si>
  <si>
    <t>奈　良　市</t>
  </si>
  <si>
    <t>平　群　町</t>
  </si>
  <si>
    <t>河　合　町</t>
  </si>
  <si>
    <t>大和高田市</t>
  </si>
  <si>
    <t>三　郷　町</t>
  </si>
  <si>
    <t>吉　野　町</t>
  </si>
  <si>
    <t>大和郡山市</t>
  </si>
  <si>
    <t>斑　鳩　町</t>
  </si>
  <si>
    <t>大　淀　町</t>
  </si>
  <si>
    <t>天　理　市</t>
  </si>
  <si>
    <t>安　堵　町</t>
  </si>
  <si>
    <t>下　市　町</t>
  </si>
  <si>
    <t>橿　原　市</t>
  </si>
  <si>
    <t>川　西　町</t>
  </si>
  <si>
    <t>黒　滝　村</t>
  </si>
  <si>
    <t>桜　井　市</t>
  </si>
  <si>
    <t>三　宅　町</t>
  </si>
  <si>
    <t>天　川　村</t>
  </si>
  <si>
    <t>五　條　市</t>
  </si>
  <si>
    <t>御　所　市</t>
  </si>
  <si>
    <t>曽　爾　村</t>
  </si>
  <si>
    <t>生　駒　市</t>
  </si>
  <si>
    <t>御　杖　村</t>
  </si>
  <si>
    <t>香　芝　市</t>
  </si>
  <si>
    <t>高　取　町</t>
  </si>
  <si>
    <t>葛　城　市</t>
  </si>
  <si>
    <t>川　上　村</t>
  </si>
  <si>
    <t>宇　陀　市</t>
  </si>
  <si>
    <t>上　牧　町</t>
  </si>
  <si>
    <t>王　寺　町</t>
  </si>
  <si>
    <t>町　村　計</t>
  </si>
  <si>
    <t>山　添　村</t>
  </si>
  <si>
    <t>広　陵　町</t>
  </si>
  <si>
    <t>自動車税検査
証(軽自動車
届出済証)の
記入に係る</t>
  </si>
  <si>
    <t>非課税､課税免除、</t>
  </si>
  <si>
    <t>②のうち身体</t>
  </si>
  <si>
    <t>課　税　台　数</t>
  </si>
  <si>
    <t>減免及び免税点</t>
  </si>
  <si>
    <t>障害者等に係</t>
  </si>
  <si>
    <t>（ ① － ② ）</t>
  </si>
  <si>
    <t>も  の</t>
  </si>
  <si>
    <t>③</t>
  </si>
  <si>
    <t xml:space="preserve">    ④　千円</t>
  </si>
  <si>
    <t>⑧ 千円</t>
  </si>
  <si>
    <t>⑧/⑦千円</t>
  </si>
  <si>
    <t>課   税   標
準　      額</t>
  </si>
  <si>
    <t>(注) 取得価額については、低燃費車特例に係る控除前の取得価額を記載。</t>
  </si>
  <si>
    <t>取得価額</t>
  </si>
  <si>
    <t>一般乗合用以外</t>
  </si>
  <si>
    <t>税　　額</t>
  </si>
  <si>
    <t>新規登録、
新規検査
又は届出</t>
  </si>
  <si>
    <t>市　　　計</t>
  </si>
  <si>
    <t>千円</t>
  </si>
  <si>
    <t>計</t>
  </si>
  <si>
    <t>新 規 登 録、 新</t>
  </si>
  <si>
    <t>規検査又は届</t>
  </si>
  <si>
    <t>標準額</t>
  </si>
  <si>
    <r>
      <t xml:space="preserve">出  台  数   </t>
    </r>
    <r>
      <rPr>
        <sz val="18"/>
        <color indexed="40"/>
        <rFont val="ＭＳ 明朝"/>
        <family val="1"/>
      </rPr>
      <t xml:space="preserve"> ①</t>
    </r>
  </si>
  <si>
    <r>
      <t>以下台数</t>
    </r>
    <r>
      <rPr>
        <sz val="18"/>
        <color indexed="42"/>
        <rFont val="ＭＳ 明朝"/>
        <family val="1"/>
      </rPr>
      <t>②</t>
    </r>
  </si>
  <si>
    <t>小　　型　　車</t>
  </si>
  <si>
    <t>バス</t>
  </si>
  <si>
    <t>移 転 登 録
台　   　数</t>
  </si>
  <si>
    <t xml:space="preserve">計
（①+②+③)
</t>
  </si>
  <si>
    <t>非課税､課税
免除､減免及
び免税点以
下　台　数</t>
  </si>
  <si>
    <t>⑤のうち身
体障害者等
に係るもの</t>
  </si>
  <si>
    <t>課 税 台 数
（④－⑤）</t>
  </si>
  <si>
    <t>②</t>
  </si>
  <si>
    <t>も の</t>
  </si>
  <si>
    <t>③</t>
  </si>
  <si>
    <t>④</t>
  </si>
  <si>
    <t>⑤</t>
  </si>
  <si>
    <t>⑥</t>
  </si>
  <si>
    <t>⑦</t>
  </si>
  <si>
    <t>50万円
以下の
台  数</t>
  </si>
  <si>
    <t xml:space="preserve"> 取得価額　　 </t>
  </si>
  <si>
    <t>税    額</t>
  </si>
  <si>
    <t>取得価額</t>
  </si>
  <si>
    <t>税   額</t>
  </si>
  <si>
    <t>普通車</t>
  </si>
  <si>
    <t>小型車</t>
  </si>
  <si>
    <t xml:space="preserve">
ト
ラ
ッ
ク</t>
  </si>
  <si>
    <t>けん引車･
被けん引車
・貨客兼用
車を除いた
もの</t>
  </si>
  <si>
    <t>けん引車</t>
  </si>
  <si>
    <t>三輪の
小型自動車</t>
  </si>
  <si>
    <t>特種用途車</t>
  </si>
  <si>
    <t xml:space="preserve">
軽
自
動
車</t>
  </si>
  <si>
    <t>四輪乗用車</t>
  </si>
  <si>
    <t>四輪トラック</t>
  </si>
  <si>
    <t>三　輪　車</t>
  </si>
  <si>
    <t>50万円
以下の
台　数</t>
  </si>
  <si>
    <t>税　　額</t>
  </si>
  <si>
    <t>8月交付額</t>
  </si>
  <si>
    <t>12月交付額</t>
  </si>
  <si>
    <t>3月交付額</t>
  </si>
  <si>
    <t>　　　％</t>
  </si>
  <si>
    <t>市　町　村</t>
  </si>
  <si>
    <t xml:space="preserve">
交　付　額</t>
  </si>
  <si>
    <t>県　　　計</t>
  </si>
  <si>
    <t>ト
ラ
ッ
ク</t>
  </si>
  <si>
    <t>自
動
車</t>
  </si>
  <si>
    <t>普　  通　　車</t>
  </si>
  <si>
    <t>－</t>
  </si>
  <si>
    <r>
      <t>台</t>
    </r>
    <r>
      <rPr>
        <sz val="12"/>
        <color indexed="42"/>
        <rFont val="ＭＳ 明朝"/>
        <family val="1"/>
      </rPr>
      <t>　</t>
    </r>
    <r>
      <rPr>
        <sz val="16"/>
        <color indexed="42"/>
        <rFont val="ＭＳ 明朝"/>
        <family val="1"/>
      </rPr>
      <t>数　</t>
    </r>
  </si>
  <si>
    <t>乗
用
車</t>
  </si>
  <si>
    <t xml:space="preserve"> 千円</t>
  </si>
  <si>
    <t>千円</t>
  </si>
  <si>
    <t>　千円</t>
  </si>
  <si>
    <t>計(①＋②＋③）　Ⓐ</t>
  </si>
  <si>
    <t xml:space="preserve">    計 　Ⓑ  </t>
  </si>
  <si>
    <t>総　計（Ⓐ＋Ⓑ）</t>
  </si>
  <si>
    <t>総計（Ⓐ＋Ⓑ）</t>
  </si>
  <si>
    <t xml:space="preserve">　計Ⓑ  </t>
  </si>
  <si>
    <t xml:space="preserve">
自
動
車</t>
  </si>
  <si>
    <t>課税標準類</t>
  </si>
  <si>
    <t>１台当たり課税</t>
  </si>
  <si>
    <t xml:space="preserve">  小　　計　　①</t>
  </si>
  <si>
    <t xml:space="preserve">  小　　計　　②</t>
  </si>
  <si>
    <t xml:space="preserve">   小　　 計    ③</t>
  </si>
  <si>
    <t>軽
自
動
車</t>
  </si>
  <si>
    <t>区　　　分</t>
  </si>
  <si>
    <t xml:space="preserve">
計(①＋②＋③）
         Ⓐ</t>
  </si>
  <si>
    <t xml:space="preserve"> 小計①</t>
  </si>
  <si>
    <t xml:space="preserve"> 小計②</t>
  </si>
  <si>
    <t>バ
ス</t>
  </si>
  <si>
    <t xml:space="preserve"> 小　計③</t>
  </si>
  <si>
    <t>被 け ん
引    車</t>
  </si>
  <si>
    <t>貨  　客
兼 用 車</t>
  </si>
  <si>
    <t>貨　  客
兼 用 車</t>
  </si>
  <si>
    <t>小計①</t>
  </si>
  <si>
    <t>小計②</t>
  </si>
  <si>
    <t>小　計③</t>
  </si>
  <si>
    <t xml:space="preserve">
交　付　額
　　　　千円</t>
  </si>
  <si>
    <t>　　　　千円</t>
  </si>
  <si>
    <t>　  ④／③ 千円</t>
  </si>
  <si>
    <t>１台当たり
課税標準額</t>
  </si>
  <si>
    <t>乗
用
車</t>
  </si>
  <si>
    <t>（1）新車に関する調</t>
  </si>
  <si>
    <t>（2）中古車に関する調</t>
  </si>
  <si>
    <t>（3）取得価額段階別に関する調（新車）</t>
  </si>
  <si>
    <r>
      <t>計(①＋②＋③）</t>
    </r>
    <r>
      <rPr>
        <b/>
        <sz val="10"/>
        <color indexed="40"/>
        <rFont val="ＭＳ ゴシック"/>
        <family val="3"/>
      </rPr>
      <t xml:space="preserve">
</t>
    </r>
    <r>
      <rPr>
        <b/>
        <sz val="8"/>
        <color indexed="40"/>
        <rFont val="ＭＳ ゴシック"/>
        <family val="3"/>
      </rPr>
      <t xml:space="preserve">
         </t>
    </r>
    <r>
      <rPr>
        <b/>
        <sz val="11"/>
        <color indexed="40"/>
        <rFont val="ＭＳ ゴシック"/>
        <family val="3"/>
      </rPr>
      <t>Ⓐ</t>
    </r>
  </si>
  <si>
    <t>（4）取得価額段階別に関する調 （中古車）</t>
  </si>
  <si>
    <t>（5）自動車取得税交付金交付状況</t>
  </si>
  <si>
    <t xml:space="preserve">  （ア）年度別交付額</t>
  </si>
  <si>
    <t xml:space="preserve">
対前年度</t>
  </si>
  <si>
    <t>平成20年度</t>
  </si>
  <si>
    <r>
      <t>田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原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本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町</t>
    </r>
  </si>
  <si>
    <r>
      <t>野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迫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川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</si>
  <si>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r>
      <t>十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津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川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</si>
  <si>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r>
      <t>下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北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山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</si>
  <si>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r>
      <t>上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北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山</t>
    </r>
  </si>
  <si>
    <r>
      <t>明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>日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>香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>村</t>
    </r>
  </si>
  <si>
    <r>
      <t>東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吉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野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</si>
  <si>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t>12．自動車取得税に関する調</t>
  </si>
  <si>
    <t>平成22年度</t>
  </si>
  <si>
    <t>平成21年度</t>
  </si>
  <si>
    <t>平成23年度</t>
  </si>
  <si>
    <t xml:space="preserve">  （イ）平成23年度市町村別交付状況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</si>
</sst>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\(0\)"/>
    <numFmt numFmtId="179" formatCode="#,##0_ ;[Red]\-#,##0\ "/>
    <numFmt numFmtId="180" formatCode="0.0_ "/>
    <numFmt numFmtId="181" formatCode="#,##0_);[Red]\(#,##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7"/>
      <color indexed="42"/>
      <name val="ＭＳ ゴシック"/>
      <family val="3"/>
    </font>
    <font>
      <b/>
      <sz val="18"/>
      <color indexed="42"/>
      <name val="ＭＳ ゴシック"/>
      <family val="3"/>
    </font>
    <font>
      <b/>
      <sz val="18"/>
      <color indexed="40"/>
      <name val="ＭＳ ゴシック"/>
      <family val="3"/>
    </font>
    <font>
      <b/>
      <sz val="11"/>
      <color indexed="40"/>
      <name val="ＭＳ ゴシック"/>
      <family val="3"/>
    </font>
    <font>
      <b/>
      <sz val="10"/>
      <color indexed="40"/>
      <name val="ＭＳ ゴシック"/>
      <family val="3"/>
    </font>
    <font>
      <b/>
      <sz val="10"/>
      <color indexed="42"/>
      <name val="ＭＳ 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8"/>
      <color indexed="40"/>
      <name val="ＭＳ 明朝"/>
      <family val="1"/>
    </font>
    <font>
      <sz val="16"/>
      <color indexed="40"/>
      <name val="ＭＳ 明朝"/>
      <family val="1"/>
    </font>
    <font>
      <sz val="16"/>
      <color indexed="42"/>
      <name val="ＭＳ 明朝"/>
      <family val="1"/>
    </font>
    <font>
      <sz val="16"/>
      <name val="ＭＳ 明朝"/>
      <family val="1"/>
    </font>
    <font>
      <sz val="18"/>
      <color indexed="42"/>
      <name val="ＭＳ 明朝"/>
      <family val="1"/>
    </font>
    <font>
      <sz val="12"/>
      <color indexed="40"/>
      <name val="ＭＳ 明朝"/>
      <family val="1"/>
    </font>
    <font>
      <sz val="11"/>
      <color indexed="42"/>
      <name val="ＭＳ 明朝"/>
      <family val="1"/>
    </font>
    <font>
      <sz val="14"/>
      <color indexed="42"/>
      <name val="ＭＳ 明朝"/>
      <family val="1"/>
    </font>
    <font>
      <sz val="12"/>
      <color indexed="42"/>
      <name val="ＭＳ 明朝"/>
      <family val="1"/>
    </font>
    <font>
      <b/>
      <sz val="18"/>
      <name val="ＭＳ ゴシック"/>
      <family val="3"/>
    </font>
    <font>
      <sz val="12"/>
      <name val="ＭＳ 明朝"/>
      <family val="1"/>
    </font>
    <font>
      <sz val="11"/>
      <color indexed="40"/>
      <name val="ＭＳ 明朝"/>
      <family val="1"/>
    </font>
    <font>
      <sz val="10"/>
      <name val="ＭＳ 明朝"/>
      <family val="1"/>
    </font>
    <font>
      <sz val="10"/>
      <color indexed="40"/>
      <name val="ＭＳ 明朝"/>
      <family val="1"/>
    </font>
    <font>
      <sz val="8"/>
      <color indexed="42"/>
      <name val="ＭＳ 明朝"/>
      <family val="1"/>
    </font>
    <font>
      <sz val="10"/>
      <color indexed="42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4"/>
      <name val="ＭＳ 明朝"/>
      <family val="1"/>
    </font>
    <font>
      <b/>
      <sz val="11"/>
      <color indexed="40"/>
      <name val="ＭＳ 明朝"/>
      <family val="1"/>
    </font>
    <font>
      <sz val="6"/>
      <color indexed="42"/>
      <name val="ＭＳ 明朝"/>
      <family val="1"/>
    </font>
    <font>
      <sz val="6"/>
      <color indexed="40"/>
      <name val="ＭＳ 明朝"/>
      <family val="1"/>
    </font>
    <font>
      <sz val="48"/>
      <name val="ＭＳ 明朝"/>
      <family val="1"/>
    </font>
    <font>
      <sz val="26"/>
      <name val="ＭＳ 明朝"/>
      <family val="1"/>
    </font>
    <font>
      <b/>
      <sz val="8"/>
      <color indexed="40"/>
      <name val="ＭＳ ゴシック"/>
      <family val="3"/>
    </font>
    <font>
      <sz val="42"/>
      <name val="ＭＳ 明朝"/>
      <family val="1"/>
    </font>
    <font>
      <b/>
      <sz val="12"/>
      <color indexed="40"/>
      <name val="ＭＳ ゴシック"/>
      <family val="3"/>
    </font>
    <font>
      <b/>
      <sz val="11"/>
      <color indexed="42"/>
      <name val="ＭＳ ゴシック"/>
      <family val="3"/>
    </font>
    <font>
      <sz val="11"/>
      <color indexed="4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4" fillId="31" borderId="4" applyNumberFormat="0" applyAlignment="0" applyProtection="0"/>
    <xf numFmtId="0" fontId="75" fillId="32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0" fontId="13" fillId="0" borderId="10" xfId="0" applyNumberFormat="1" applyFont="1" applyFill="1" applyBorder="1" applyAlignment="1">
      <alignment vertical="top" wrapText="1"/>
    </xf>
    <xf numFmtId="0" fontId="13" fillId="0" borderId="11" xfId="0" applyNumberFormat="1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vertical="top" wrapText="1"/>
    </xf>
    <xf numFmtId="0" fontId="18" fillId="0" borderId="11" xfId="0" applyNumberFormat="1" applyFont="1" applyFill="1" applyBorder="1" applyAlignment="1">
      <alignment vertical="top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38" fontId="22" fillId="0" borderId="14" xfId="48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2" fontId="30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15" fillId="0" borderId="13" xfId="0" applyNumberFormat="1" applyFont="1" applyFill="1" applyBorder="1" applyAlignment="1">
      <alignment horizontal="distributed" vertical="center" wrapText="1"/>
    </xf>
    <xf numFmtId="0" fontId="16" fillId="0" borderId="13" xfId="0" applyNumberFormat="1" applyFont="1" applyFill="1" applyBorder="1" applyAlignment="1">
      <alignment horizontal="distributed" vertical="center" wrapText="1"/>
    </xf>
    <xf numFmtId="0" fontId="13" fillId="0" borderId="12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right" vertical="center"/>
    </xf>
    <xf numFmtId="0" fontId="13" fillId="0" borderId="12" xfId="0" applyNumberFormat="1" applyFont="1" applyFill="1" applyBorder="1" applyAlignment="1">
      <alignment horizontal="left" vertical="top" wrapText="1"/>
    </xf>
    <xf numFmtId="0" fontId="17" fillId="0" borderId="15" xfId="0" applyNumberFormat="1" applyFont="1" applyFill="1" applyBorder="1" applyAlignment="1">
      <alignment horizontal="left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right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right" vertical="center" wrapText="1"/>
    </xf>
    <xf numFmtId="38" fontId="22" fillId="0" borderId="15" xfId="48" applyFont="1" applyFill="1" applyBorder="1" applyAlignment="1">
      <alignment horizontal="center" vertical="center" wrapText="1"/>
    </xf>
    <xf numFmtId="38" fontId="22" fillId="0" borderId="17" xfId="48" applyFont="1" applyFill="1" applyBorder="1" applyAlignment="1">
      <alignment horizontal="center" vertical="center" wrapText="1"/>
    </xf>
    <xf numFmtId="38" fontId="24" fillId="0" borderId="10" xfId="48" applyFont="1" applyFill="1" applyBorder="1" applyAlignment="1">
      <alignment horizontal="right" vertical="center" wrapText="1"/>
    </xf>
    <xf numFmtId="38" fontId="24" fillId="0" borderId="0" xfId="48" applyFont="1" applyFill="1" applyBorder="1" applyAlignment="1">
      <alignment horizontal="right" vertical="center" wrapText="1"/>
    </xf>
    <xf numFmtId="0" fontId="17" fillId="0" borderId="18" xfId="0" applyNumberFormat="1" applyFont="1" applyFill="1" applyBorder="1" applyAlignment="1">
      <alignment horizontal="right" vertical="center" wrapText="1"/>
    </xf>
    <xf numFmtId="0" fontId="17" fillId="0" borderId="19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distributed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2" fillId="0" borderId="13" xfId="0" applyNumberFormat="1" applyFont="1" applyFill="1" applyBorder="1" applyAlignment="1">
      <alignment horizontal="distributed" vertical="distributed" wrapText="1"/>
    </xf>
    <xf numFmtId="0" fontId="6" fillId="0" borderId="13" xfId="0" applyNumberFormat="1" applyFont="1" applyFill="1" applyBorder="1" applyAlignment="1">
      <alignment horizontal="distributed" vertical="distributed" wrapText="1"/>
    </xf>
    <xf numFmtId="0" fontId="17" fillId="0" borderId="13" xfId="0" applyNumberFormat="1" applyFont="1" applyFill="1" applyBorder="1" applyAlignment="1">
      <alignment horizontal="distributed" vertical="distributed" wrapText="1"/>
    </xf>
    <xf numFmtId="0" fontId="6" fillId="0" borderId="13" xfId="0" applyNumberFormat="1" applyFont="1" applyFill="1" applyBorder="1" applyAlignment="1">
      <alignment horizontal="distributed" vertical="center" wrapText="1"/>
    </xf>
    <xf numFmtId="0" fontId="17" fillId="0" borderId="13" xfId="0" applyNumberFormat="1" applyFont="1" applyFill="1" applyBorder="1" applyAlignment="1">
      <alignment horizontal="distributed" vertical="center" wrapText="1"/>
    </xf>
    <xf numFmtId="0" fontId="22" fillId="0" borderId="21" xfId="0" applyNumberFormat="1" applyFont="1" applyFill="1" applyBorder="1" applyAlignment="1">
      <alignment horizontal="center" wrapText="1"/>
    </xf>
    <xf numFmtId="0" fontId="22" fillId="0" borderId="22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8" fillId="0" borderId="23" xfId="0" applyNumberFormat="1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38" fontId="15" fillId="33" borderId="13" xfId="48" applyFont="1" applyFill="1" applyBorder="1" applyAlignment="1">
      <alignment horizontal="right" vertical="center" wrapText="1"/>
    </xf>
    <xf numFmtId="38" fontId="11" fillId="33" borderId="13" xfId="48" applyFont="1" applyFill="1" applyBorder="1" applyAlignment="1">
      <alignment horizontal="right" vertical="center" wrapText="1"/>
    </xf>
    <xf numFmtId="38" fontId="4" fillId="33" borderId="13" xfId="48" applyFont="1" applyFill="1" applyBorder="1" applyAlignment="1">
      <alignment horizontal="right" vertical="center" wrapText="1"/>
    </xf>
    <xf numFmtId="38" fontId="5" fillId="33" borderId="13" xfId="48" applyFont="1" applyFill="1" applyBorder="1" applyAlignment="1">
      <alignment horizontal="right" vertical="center" wrapText="1"/>
    </xf>
    <xf numFmtId="38" fontId="5" fillId="33" borderId="24" xfId="48" applyFont="1" applyFill="1" applyBorder="1" applyAlignment="1">
      <alignment horizontal="right" vertical="center" wrapText="1"/>
    </xf>
    <xf numFmtId="38" fontId="5" fillId="33" borderId="13" xfId="48" applyFont="1" applyFill="1" applyBorder="1" applyAlignment="1">
      <alignment vertical="center" wrapText="1"/>
    </xf>
    <xf numFmtId="38" fontId="23" fillId="33" borderId="13" xfId="48" applyFont="1" applyFill="1" applyBorder="1" applyAlignment="1">
      <alignment horizontal="right" vertical="center" wrapText="1"/>
    </xf>
    <xf numFmtId="38" fontId="24" fillId="33" borderId="13" xfId="48" applyFont="1" applyFill="1" applyBorder="1" applyAlignment="1">
      <alignment horizontal="right" vertical="center" wrapText="1"/>
    </xf>
    <xf numFmtId="38" fontId="7" fillId="33" borderId="13" xfId="48" applyFont="1" applyFill="1" applyBorder="1" applyAlignment="1">
      <alignment horizontal="right" vertical="center" wrapText="1"/>
    </xf>
    <xf numFmtId="38" fontId="8" fillId="33" borderId="13" xfId="48" applyFont="1" applyFill="1" applyBorder="1" applyAlignment="1">
      <alignment horizontal="right" vertical="center" wrapText="1"/>
    </xf>
    <xf numFmtId="38" fontId="26" fillId="33" borderId="13" xfId="48" applyFont="1" applyFill="1" applyBorder="1" applyAlignment="1">
      <alignment horizontal="right" vertical="center" wrapText="1"/>
    </xf>
    <xf numFmtId="38" fontId="16" fillId="33" borderId="13" xfId="48" applyFont="1" applyFill="1" applyBorder="1" applyAlignment="1">
      <alignment horizontal="right" vertical="center" shrinkToFit="1"/>
    </xf>
    <xf numFmtId="38" fontId="16" fillId="33" borderId="25" xfId="48" applyFont="1" applyFill="1" applyBorder="1" applyAlignment="1">
      <alignment horizontal="right" vertical="center" shrinkToFit="1"/>
    </xf>
    <xf numFmtId="38" fontId="37" fillId="33" borderId="13" xfId="48" applyFont="1" applyFill="1" applyBorder="1" applyAlignment="1">
      <alignment horizontal="right" vertical="center" shrinkToFit="1"/>
    </xf>
    <xf numFmtId="38" fontId="37" fillId="33" borderId="25" xfId="48" applyFont="1" applyFill="1" applyBorder="1" applyAlignment="1">
      <alignment horizontal="right" vertical="center" shrinkToFit="1"/>
    </xf>
    <xf numFmtId="38" fontId="19" fillId="33" borderId="13" xfId="48" applyFont="1" applyFill="1" applyBorder="1" applyAlignment="1">
      <alignment horizontal="right" vertical="center" shrinkToFit="1"/>
    </xf>
    <xf numFmtId="38" fontId="19" fillId="33" borderId="25" xfId="48" applyFont="1" applyFill="1" applyBorder="1" applyAlignment="1">
      <alignment horizontal="right" vertical="center" shrinkToFit="1"/>
    </xf>
    <xf numFmtId="38" fontId="7" fillId="33" borderId="20" xfId="48" applyFont="1" applyFill="1" applyBorder="1" applyAlignment="1">
      <alignment horizontal="right" vertical="center" wrapText="1"/>
    </xf>
    <xf numFmtId="38" fontId="37" fillId="33" borderId="20" xfId="48" applyFont="1" applyFill="1" applyBorder="1" applyAlignment="1">
      <alignment horizontal="right" vertical="center" shrinkToFit="1"/>
    </xf>
    <xf numFmtId="38" fontId="37" fillId="33" borderId="26" xfId="48" applyFont="1" applyFill="1" applyBorder="1" applyAlignment="1">
      <alignment horizontal="right" vertical="center" shrinkToFit="1"/>
    </xf>
    <xf numFmtId="38" fontId="24" fillId="33" borderId="27" xfId="48" applyFont="1" applyFill="1" applyBorder="1" applyAlignment="1">
      <alignment horizontal="right" vertical="center" wrapText="1"/>
    </xf>
    <xf numFmtId="38" fontId="23" fillId="33" borderId="28" xfId="48" applyFont="1" applyFill="1" applyBorder="1" applyAlignment="1">
      <alignment horizontal="right" vertical="center" wrapText="1"/>
    </xf>
    <xf numFmtId="38" fontId="23" fillId="33" borderId="27" xfId="48" applyFont="1" applyFill="1" applyBorder="1" applyAlignment="1">
      <alignment horizontal="right" vertical="center" wrapText="1"/>
    </xf>
    <xf numFmtId="38" fontId="7" fillId="33" borderId="27" xfId="48" applyFont="1" applyFill="1" applyBorder="1" applyAlignment="1">
      <alignment horizontal="right" vertical="center" wrapText="1"/>
    </xf>
    <xf numFmtId="38" fontId="8" fillId="33" borderId="27" xfId="48" applyFont="1" applyFill="1" applyBorder="1" applyAlignment="1">
      <alignment horizontal="right" vertical="center" wrapText="1"/>
    </xf>
    <xf numFmtId="38" fontId="26" fillId="33" borderId="27" xfId="48" applyFont="1" applyFill="1" applyBorder="1" applyAlignment="1">
      <alignment horizontal="right" vertical="center" wrapText="1"/>
    </xf>
    <xf numFmtId="0" fontId="24" fillId="33" borderId="29" xfId="48" applyNumberFormat="1" applyFont="1" applyFill="1" applyBorder="1" applyAlignment="1">
      <alignment horizontal="right" vertical="center" wrapText="1"/>
    </xf>
    <xf numFmtId="38" fontId="26" fillId="33" borderId="29" xfId="48" applyFont="1" applyFill="1" applyBorder="1" applyAlignment="1">
      <alignment horizontal="right" vertical="center" wrapText="1"/>
    </xf>
    <xf numFmtId="38" fontId="24" fillId="33" borderId="29" xfId="48" applyFont="1" applyFill="1" applyBorder="1" applyAlignment="1">
      <alignment horizontal="right" vertical="center" wrapText="1"/>
    </xf>
    <xf numFmtId="38" fontId="24" fillId="33" borderId="29" xfId="48" applyFont="1" applyFill="1" applyBorder="1" applyAlignment="1">
      <alignment horizontal="right" vertical="center" shrinkToFit="1"/>
    </xf>
    <xf numFmtId="38" fontId="24" fillId="33" borderId="30" xfId="48" applyFont="1" applyFill="1" applyBorder="1" applyAlignment="1">
      <alignment horizontal="right" vertical="center" shrinkToFit="1"/>
    </xf>
    <xf numFmtId="38" fontId="7" fillId="33" borderId="29" xfId="48" applyFont="1" applyFill="1" applyBorder="1" applyAlignment="1">
      <alignment horizontal="right" vertical="center" shrinkToFit="1"/>
    </xf>
    <xf numFmtId="38" fontId="7" fillId="33" borderId="30" xfId="48" applyFont="1" applyFill="1" applyBorder="1" applyAlignment="1">
      <alignment horizontal="right" vertical="center" shrinkToFit="1"/>
    </xf>
    <xf numFmtId="38" fontId="26" fillId="33" borderId="29" xfId="48" applyFont="1" applyFill="1" applyBorder="1" applyAlignment="1">
      <alignment horizontal="right" vertical="center" shrinkToFit="1"/>
    </xf>
    <xf numFmtId="38" fontId="26" fillId="33" borderId="30" xfId="48" applyFont="1" applyFill="1" applyBorder="1" applyAlignment="1">
      <alignment horizontal="right" vertical="center" shrinkToFit="1"/>
    </xf>
    <xf numFmtId="38" fontId="7" fillId="33" borderId="13" xfId="48" applyFont="1" applyFill="1" applyBorder="1" applyAlignment="1">
      <alignment horizontal="right" vertical="center" shrinkToFit="1"/>
    </xf>
    <xf numFmtId="38" fontId="7" fillId="33" borderId="31" xfId="48" applyFont="1" applyFill="1" applyBorder="1" applyAlignment="1">
      <alignment horizontal="right" vertical="center" shrinkToFit="1"/>
    </xf>
    <xf numFmtId="177" fontId="24" fillId="33" borderId="27" xfId="0" applyNumberFormat="1" applyFont="1" applyFill="1" applyBorder="1" applyAlignment="1">
      <alignment horizontal="right" vertical="center" wrapText="1"/>
    </xf>
    <xf numFmtId="0" fontId="23" fillId="33" borderId="27" xfId="0" applyFont="1" applyFill="1" applyBorder="1" applyAlignment="1">
      <alignment horizontal="right" vertical="center" wrapText="1"/>
    </xf>
    <xf numFmtId="3" fontId="24" fillId="33" borderId="27" xfId="0" applyNumberFormat="1" applyFont="1" applyFill="1" applyBorder="1" applyAlignment="1">
      <alignment horizontal="right" vertical="center" wrapText="1"/>
    </xf>
    <xf numFmtId="176" fontId="24" fillId="33" borderId="27" xfId="0" applyNumberFormat="1" applyFont="1" applyFill="1" applyBorder="1" applyAlignment="1">
      <alignment horizontal="right" vertical="center" wrapText="1"/>
    </xf>
    <xf numFmtId="177" fontId="7" fillId="33" borderId="27" xfId="0" applyNumberFormat="1" applyFont="1" applyFill="1" applyBorder="1" applyAlignment="1">
      <alignment horizontal="right" vertical="center" wrapText="1"/>
    </xf>
    <xf numFmtId="3" fontId="7" fillId="33" borderId="27" xfId="0" applyNumberFormat="1" applyFont="1" applyFill="1" applyBorder="1" applyAlignment="1">
      <alignment horizontal="right" vertical="center" wrapText="1"/>
    </xf>
    <xf numFmtId="3" fontId="7" fillId="33" borderId="32" xfId="0" applyNumberFormat="1" applyFont="1" applyFill="1" applyBorder="1" applyAlignment="1">
      <alignment horizontal="right" vertical="center" wrapText="1"/>
    </xf>
    <xf numFmtId="38" fontId="7" fillId="33" borderId="20" xfId="48" applyFont="1" applyFill="1" applyBorder="1" applyAlignment="1">
      <alignment horizontal="right" vertical="center" shrinkToFit="1"/>
    </xf>
    <xf numFmtId="38" fontId="7" fillId="33" borderId="33" xfId="48" applyFont="1" applyFill="1" applyBorder="1" applyAlignment="1">
      <alignment horizontal="right" vertical="center" shrinkToFit="1"/>
    </xf>
    <xf numFmtId="0" fontId="34" fillId="0" borderId="0" xfId="0" applyFont="1" applyAlignment="1">
      <alignment horizontal="left" vertical="center"/>
    </xf>
    <xf numFmtId="0" fontId="34" fillId="0" borderId="34" xfId="0" applyFont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4" fillId="0" borderId="34" xfId="0" applyFont="1" applyFill="1" applyBorder="1" applyAlignment="1">
      <alignment horizontal="left" vertical="center"/>
    </xf>
    <xf numFmtId="0" fontId="15" fillId="0" borderId="35" xfId="0" applyNumberFormat="1" applyFont="1" applyFill="1" applyBorder="1" applyAlignment="1">
      <alignment horizontal="right" vertical="center" wrapText="1"/>
    </xf>
    <xf numFmtId="0" fontId="15" fillId="0" borderId="36" xfId="0" applyNumberFormat="1" applyFont="1" applyFill="1" applyBorder="1" applyAlignment="1">
      <alignment horizontal="right" vertical="center" wrapText="1"/>
    </xf>
    <xf numFmtId="0" fontId="11" fillId="0" borderId="37" xfId="0" applyNumberFormat="1" applyFont="1" applyFill="1" applyBorder="1" applyAlignment="1">
      <alignment horizontal="distributed" vertical="center" wrapText="1"/>
    </xf>
    <xf numFmtId="0" fontId="11" fillId="0" borderId="38" xfId="0" applyNumberFormat="1" applyFont="1" applyFill="1" applyBorder="1" applyAlignment="1">
      <alignment horizontal="distributed" vertical="center" wrapText="1"/>
    </xf>
    <xf numFmtId="0" fontId="11" fillId="0" borderId="10" xfId="0" applyNumberFormat="1" applyFont="1" applyFill="1" applyBorder="1" applyAlignment="1">
      <alignment horizontal="distributed" vertical="center" wrapText="1"/>
    </xf>
    <xf numFmtId="0" fontId="11" fillId="0" borderId="0" xfId="0" applyNumberFormat="1" applyFont="1" applyFill="1" applyBorder="1" applyAlignment="1">
      <alignment horizontal="distributed" vertical="center" wrapText="1"/>
    </xf>
    <xf numFmtId="0" fontId="15" fillId="0" borderId="35" xfId="0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>
      <alignment horizontal="center" vertical="center" wrapText="1"/>
    </xf>
    <xf numFmtId="0" fontId="15" fillId="0" borderId="39" xfId="0" applyNumberFormat="1" applyFont="1" applyFill="1" applyBorder="1" applyAlignment="1">
      <alignment horizontal="distributed" vertical="distributed" wrapText="1"/>
    </xf>
    <xf numFmtId="0" fontId="15" fillId="0" borderId="40" xfId="0" applyNumberFormat="1" applyFont="1" applyFill="1" applyBorder="1" applyAlignment="1">
      <alignment horizontal="distributed" vertical="distributed" wrapText="1"/>
    </xf>
    <xf numFmtId="0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38" fontId="15" fillId="33" borderId="13" xfId="48" applyFont="1" applyFill="1" applyBorder="1" applyAlignment="1">
      <alignment horizontal="right" vertical="center" wrapText="1"/>
    </xf>
    <xf numFmtId="38" fontId="10" fillId="33" borderId="13" xfId="48" applyFont="1" applyFill="1" applyBorder="1" applyAlignment="1">
      <alignment horizontal="right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1" fillId="0" borderId="41" xfId="0" applyNumberFormat="1" applyFont="1" applyFill="1" applyBorder="1" applyAlignment="1">
      <alignment horizontal="distributed" vertical="center" wrapText="1"/>
    </xf>
    <xf numFmtId="0" fontId="11" fillId="0" borderId="11" xfId="0" applyNumberFormat="1" applyFont="1" applyFill="1" applyBorder="1" applyAlignment="1">
      <alignment horizontal="distributed" vertical="center" wrapText="1"/>
    </xf>
    <xf numFmtId="0" fontId="13" fillId="0" borderId="39" xfId="0" applyNumberFormat="1" applyFont="1" applyFill="1" applyBorder="1" applyAlignment="1">
      <alignment horizontal="distributed" vertical="center" wrapText="1"/>
    </xf>
    <xf numFmtId="0" fontId="13" fillId="0" borderId="38" xfId="0" applyNumberFormat="1" applyFont="1" applyFill="1" applyBorder="1" applyAlignment="1">
      <alignment horizontal="distributed" vertical="center" wrapText="1"/>
    </xf>
    <xf numFmtId="0" fontId="13" fillId="0" borderId="42" xfId="0" applyNumberFormat="1" applyFont="1" applyFill="1" applyBorder="1" applyAlignment="1">
      <alignment horizontal="distributed" vertical="center" wrapText="1"/>
    </xf>
    <xf numFmtId="0" fontId="13" fillId="0" borderId="35" xfId="0" applyNumberFormat="1" applyFont="1" applyFill="1" applyBorder="1" applyAlignment="1">
      <alignment horizontal="distributed" vertical="center" wrapText="1"/>
    </xf>
    <xf numFmtId="0" fontId="13" fillId="0" borderId="0" xfId="0" applyNumberFormat="1" applyFont="1" applyFill="1" applyBorder="1" applyAlignment="1">
      <alignment horizontal="distributed" vertical="center" wrapText="1"/>
    </xf>
    <xf numFmtId="0" fontId="13" fillId="0" borderId="23" xfId="0" applyNumberFormat="1" applyFont="1" applyFill="1" applyBorder="1" applyAlignment="1">
      <alignment horizontal="distributed" vertical="center" wrapText="1"/>
    </xf>
    <xf numFmtId="0" fontId="13" fillId="0" borderId="37" xfId="0" applyNumberFormat="1" applyFont="1" applyFill="1" applyBorder="1" applyAlignment="1">
      <alignment horizontal="distributed" vertical="center" shrinkToFit="1"/>
    </xf>
    <xf numFmtId="0" fontId="14" fillId="0" borderId="38" xfId="0" applyFont="1" applyBorder="1" applyAlignment="1">
      <alignment horizontal="distributed" vertical="center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2" fillId="0" borderId="10" xfId="0" applyNumberFormat="1" applyFont="1" applyFill="1" applyBorder="1" applyAlignment="1">
      <alignment horizontal="distributed" vertical="center" wrapText="1"/>
    </xf>
    <xf numFmtId="0" fontId="12" fillId="0" borderId="11" xfId="0" applyNumberFormat="1" applyFont="1" applyFill="1" applyBorder="1" applyAlignment="1">
      <alignment horizontal="distributed" vertical="center" wrapText="1"/>
    </xf>
    <xf numFmtId="0" fontId="12" fillId="0" borderId="37" xfId="0" applyNumberFormat="1" applyFont="1" applyFill="1" applyBorder="1" applyAlignment="1">
      <alignment horizontal="distributed" vertical="center" wrapText="1"/>
    </xf>
    <xf numFmtId="0" fontId="12" fillId="0" borderId="41" xfId="0" applyNumberFormat="1" applyFont="1" applyFill="1" applyBorder="1" applyAlignment="1">
      <alignment horizontal="distributed" vertical="center" wrapText="1"/>
    </xf>
    <xf numFmtId="0" fontId="13" fillId="0" borderId="1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13" fillId="0" borderId="23" xfId="0" applyNumberFormat="1" applyFont="1" applyFill="1" applyBorder="1" applyAlignment="1">
      <alignment horizontal="right" vertical="center" wrapText="1"/>
    </xf>
    <xf numFmtId="38" fontId="15" fillId="33" borderId="31" xfId="48" applyFont="1" applyFill="1" applyBorder="1" applyAlignment="1">
      <alignment horizontal="right" vertical="center" wrapText="1"/>
    </xf>
    <xf numFmtId="38" fontId="5" fillId="33" borderId="13" xfId="48" applyFont="1" applyFill="1" applyBorder="1" applyAlignment="1">
      <alignment horizontal="right" vertical="center" wrapText="1"/>
    </xf>
    <xf numFmtId="38" fontId="11" fillId="33" borderId="13" xfId="48" applyFont="1" applyFill="1" applyBorder="1" applyAlignment="1">
      <alignment horizontal="right" vertical="center" wrapText="1"/>
    </xf>
    <xf numFmtId="38" fontId="20" fillId="33" borderId="13" xfId="48" applyFont="1" applyFill="1" applyBorder="1" applyAlignment="1">
      <alignment horizontal="right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 wrapText="1"/>
    </xf>
    <xf numFmtId="38" fontId="4" fillId="33" borderId="13" xfId="48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distributed" vertical="distributed" shrinkToFit="1"/>
    </xf>
    <xf numFmtId="0" fontId="14" fillId="0" borderId="0" xfId="0" applyFont="1" applyBorder="1" applyAlignment="1">
      <alignment horizontal="distributed" vertical="distributed"/>
    </xf>
    <xf numFmtId="0" fontId="13" fillId="0" borderId="0" xfId="0" applyNumberFormat="1" applyFont="1" applyFill="1" applyBorder="1" applyAlignment="1">
      <alignment horizontal="distributed" vertical="distributed" wrapText="1" shrinkToFit="1"/>
    </xf>
    <xf numFmtId="38" fontId="4" fillId="33" borderId="31" xfId="48" applyFont="1" applyFill="1" applyBorder="1" applyAlignment="1">
      <alignment horizontal="right" vertical="center" wrapText="1"/>
    </xf>
    <xf numFmtId="38" fontId="20" fillId="33" borderId="13" xfId="48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distributed" vertical="center" wrapText="1"/>
    </xf>
    <xf numFmtId="38" fontId="5" fillId="33" borderId="45" xfId="48" applyFont="1" applyFill="1" applyBorder="1" applyAlignment="1">
      <alignment horizontal="right" vertical="center" wrapText="1"/>
    </xf>
    <xf numFmtId="38" fontId="5" fillId="33" borderId="46" xfId="48" applyFont="1" applyFill="1" applyBorder="1" applyAlignment="1">
      <alignment horizontal="right" vertical="center" wrapText="1"/>
    </xf>
    <xf numFmtId="38" fontId="5" fillId="33" borderId="47" xfId="48" applyFont="1" applyFill="1" applyBorder="1" applyAlignment="1">
      <alignment horizontal="right" vertical="center" wrapText="1"/>
    </xf>
    <xf numFmtId="38" fontId="0" fillId="33" borderId="46" xfId="48" applyFont="1" applyFill="1" applyBorder="1" applyAlignment="1">
      <alignment horizontal="right" vertical="center" wrapText="1"/>
    </xf>
    <xf numFmtId="38" fontId="0" fillId="33" borderId="47" xfId="48" applyFont="1" applyFill="1" applyBorder="1" applyAlignment="1">
      <alignment horizontal="right" vertical="center" wrapText="1"/>
    </xf>
    <xf numFmtId="0" fontId="11" fillId="0" borderId="48" xfId="0" applyNumberFormat="1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38" fontId="5" fillId="33" borderId="24" xfId="48" applyFont="1" applyFill="1" applyBorder="1" applyAlignment="1">
      <alignment horizontal="right" vertical="center" wrapText="1"/>
    </xf>
    <xf numFmtId="38" fontId="20" fillId="33" borderId="24" xfId="48" applyFont="1" applyFill="1" applyBorder="1" applyAlignment="1">
      <alignment horizontal="right" vertical="center" wrapText="1"/>
    </xf>
    <xf numFmtId="38" fontId="4" fillId="33" borderId="20" xfId="48" applyFont="1" applyFill="1" applyBorder="1" applyAlignment="1">
      <alignment horizontal="right" vertical="center" wrapText="1"/>
    </xf>
    <xf numFmtId="38" fontId="4" fillId="33" borderId="33" xfId="48" applyFont="1" applyFill="1" applyBorder="1" applyAlignment="1">
      <alignment horizontal="right" vertical="center" wrapText="1"/>
    </xf>
    <xf numFmtId="38" fontId="11" fillId="33" borderId="31" xfId="48" applyFont="1" applyFill="1" applyBorder="1" applyAlignment="1">
      <alignment horizontal="right" vertical="center" wrapText="1"/>
    </xf>
    <xf numFmtId="0" fontId="13" fillId="0" borderId="49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right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38" fontId="5" fillId="33" borderId="31" xfId="48" applyFont="1" applyFill="1" applyBorder="1" applyAlignment="1">
      <alignment horizontal="right" vertical="center" wrapText="1"/>
    </xf>
    <xf numFmtId="38" fontId="5" fillId="33" borderId="53" xfId="48" applyFont="1" applyFill="1" applyBorder="1" applyAlignment="1">
      <alignment horizontal="right" vertical="center" wrapText="1"/>
    </xf>
    <xf numFmtId="0" fontId="17" fillId="0" borderId="37" xfId="0" applyNumberFormat="1" applyFont="1" applyFill="1" applyBorder="1" applyAlignment="1">
      <alignment horizontal="distributed" vertical="center" wrapText="1"/>
    </xf>
    <xf numFmtId="0" fontId="17" fillId="0" borderId="41" xfId="0" applyNumberFormat="1" applyFont="1" applyFill="1" applyBorder="1" applyAlignment="1">
      <alignment horizontal="distributed" vertical="center" wrapText="1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11" xfId="0" applyNumberFormat="1" applyFont="1" applyFill="1" applyBorder="1" applyAlignment="1">
      <alignment horizontal="distributed" vertical="center" wrapText="1"/>
    </xf>
    <xf numFmtId="0" fontId="13" fillId="0" borderId="37" xfId="0" applyNumberFormat="1" applyFont="1" applyFill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5" fillId="0" borderId="43" xfId="0" applyNumberFormat="1" applyFont="1" applyFill="1" applyBorder="1" applyAlignment="1">
      <alignment horizontal="center" vertical="center" wrapText="1"/>
    </xf>
    <xf numFmtId="0" fontId="15" fillId="0" borderId="38" xfId="0" applyNumberFormat="1" applyFont="1" applyFill="1" applyBorder="1" applyAlignment="1">
      <alignment horizontal="center" vertical="center" wrapText="1"/>
    </xf>
    <xf numFmtId="0" fontId="15" fillId="0" borderId="44" xfId="0" applyNumberFormat="1" applyFont="1" applyFill="1" applyBorder="1" applyAlignment="1">
      <alignment horizontal="center" vertical="center" wrapText="1"/>
    </xf>
    <xf numFmtId="0" fontId="13" fillId="0" borderId="49" xfId="0" applyNumberFormat="1" applyFont="1" applyFill="1" applyBorder="1" applyAlignment="1">
      <alignment horizontal="distributed" wrapText="1"/>
    </xf>
    <xf numFmtId="0" fontId="13" fillId="0" borderId="12" xfId="0" applyNumberFormat="1" applyFont="1" applyFill="1" applyBorder="1" applyAlignment="1">
      <alignment horizontal="distributed" wrapText="1"/>
    </xf>
    <xf numFmtId="0" fontId="17" fillId="0" borderId="38" xfId="0" applyNumberFormat="1" applyFont="1" applyFill="1" applyBorder="1" applyAlignment="1">
      <alignment horizontal="distributed" vertical="center" wrapText="1"/>
    </xf>
    <xf numFmtId="0" fontId="17" fillId="0" borderId="0" xfId="0" applyNumberFormat="1" applyFont="1" applyFill="1" applyBorder="1" applyAlignment="1">
      <alignment horizontal="distributed" vertical="center" wrapText="1"/>
    </xf>
    <xf numFmtId="0" fontId="17" fillId="0" borderId="1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top"/>
    </xf>
    <xf numFmtId="0" fontId="18" fillId="0" borderId="37" xfId="0" applyNumberFormat="1" applyFont="1" applyFill="1" applyBorder="1" applyAlignment="1">
      <alignment horizontal="center" vertical="center" wrapText="1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5" fillId="0" borderId="54" xfId="0" applyNumberFormat="1" applyFont="1" applyFill="1" applyBorder="1" applyAlignment="1">
      <alignment horizontal="center" vertical="center" wrapText="1"/>
    </xf>
    <xf numFmtId="0" fontId="15" fillId="0" borderId="55" xfId="0" applyNumberFormat="1" applyFont="1" applyFill="1" applyBorder="1" applyAlignment="1">
      <alignment horizontal="center" vertical="center" wrapText="1"/>
    </xf>
    <xf numFmtId="0" fontId="15" fillId="0" borderId="56" xfId="0" applyNumberFormat="1" applyFont="1" applyFill="1" applyBorder="1" applyAlignment="1">
      <alignment horizontal="center" vertical="center" wrapText="1"/>
    </xf>
    <xf numFmtId="38" fontId="5" fillId="33" borderId="45" xfId="48" applyFont="1" applyFill="1" applyBorder="1" applyAlignment="1">
      <alignment vertical="center" wrapText="1"/>
    </xf>
    <xf numFmtId="38" fontId="5" fillId="33" borderId="47" xfId="48" applyFont="1" applyFill="1" applyBorder="1" applyAlignment="1">
      <alignment vertical="center" wrapText="1"/>
    </xf>
    <xf numFmtId="38" fontId="5" fillId="33" borderId="46" xfId="48" applyFont="1" applyFill="1" applyBorder="1" applyAlignment="1">
      <alignment vertical="center" wrapText="1"/>
    </xf>
    <xf numFmtId="0" fontId="29" fillId="0" borderId="0" xfId="0" applyFont="1" applyFill="1" applyAlignment="1">
      <alignment horizontal="left" vertical="center"/>
    </xf>
    <xf numFmtId="0" fontId="17" fillId="0" borderId="57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17" fillId="0" borderId="59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17" fillId="0" borderId="58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distributed" vertical="center" wrapText="1"/>
    </xf>
    <xf numFmtId="0" fontId="23" fillId="0" borderId="13" xfId="0" applyFont="1" applyFill="1" applyBorder="1" applyAlignment="1">
      <alignment horizontal="distributed" vertical="center" wrapText="1"/>
    </xf>
    <xf numFmtId="0" fontId="22" fillId="0" borderId="13" xfId="0" applyNumberFormat="1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 wrapText="1"/>
    </xf>
    <xf numFmtId="0" fontId="6" fillId="0" borderId="60" xfId="0" applyNumberFormat="1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62" xfId="0" applyNumberFormat="1" applyFont="1" applyFill="1" applyBorder="1" applyAlignment="1">
      <alignment horizontal="center" vertical="center" wrapText="1"/>
    </xf>
    <xf numFmtId="0" fontId="6" fillId="0" borderId="6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22" fillId="0" borderId="59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distributed" vertical="distributed" wrapText="1"/>
    </xf>
    <xf numFmtId="0" fontId="9" fillId="0" borderId="13" xfId="0" applyFont="1" applyFill="1" applyBorder="1" applyAlignment="1">
      <alignment horizontal="distributed" vertical="distributed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distributed" vertical="justify" wrapText="1" shrinkToFit="1"/>
    </xf>
    <xf numFmtId="0" fontId="27" fillId="0" borderId="13" xfId="0" applyFont="1" applyFill="1" applyBorder="1" applyAlignment="1">
      <alignment horizontal="distributed" vertical="justify" shrinkToFit="1"/>
    </xf>
    <xf numFmtId="0" fontId="6" fillId="0" borderId="65" xfId="0" applyNumberFormat="1" applyFont="1" applyFill="1" applyBorder="1" applyAlignment="1">
      <alignment horizontal="center" vertical="center" shrinkToFit="1"/>
    </xf>
    <xf numFmtId="0" fontId="28" fillId="0" borderId="66" xfId="0" applyFont="1" applyFill="1" applyBorder="1" applyAlignment="1">
      <alignment horizontal="center" vertical="center" shrinkToFit="1"/>
    </xf>
    <xf numFmtId="0" fontId="28" fillId="0" borderId="61" xfId="0" applyFont="1" applyFill="1" applyBorder="1" applyAlignment="1">
      <alignment horizontal="center" vertical="center" shrinkToFit="1"/>
    </xf>
    <xf numFmtId="0" fontId="28" fillId="0" borderId="67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68" xfId="0" applyFont="1" applyFill="1" applyBorder="1" applyAlignment="1">
      <alignment horizontal="center" vertical="center" shrinkToFit="1"/>
    </xf>
    <xf numFmtId="0" fontId="28" fillId="0" borderId="64" xfId="0" applyFont="1" applyFill="1" applyBorder="1" applyAlignment="1">
      <alignment horizontal="center" vertical="center" shrinkToFit="1"/>
    </xf>
    <xf numFmtId="0" fontId="28" fillId="0" borderId="69" xfId="0" applyFont="1" applyFill="1" applyBorder="1" applyAlignment="1">
      <alignment horizontal="center" vertical="center" shrinkToFit="1"/>
    </xf>
    <xf numFmtId="0" fontId="35" fillId="0" borderId="60" xfId="0" applyNumberFormat="1" applyFont="1" applyFill="1" applyBorder="1" applyAlignment="1">
      <alignment wrapText="1" shrinkToFit="1"/>
    </xf>
    <xf numFmtId="0" fontId="35" fillId="0" borderId="61" xfId="0" applyNumberFormat="1" applyFont="1" applyFill="1" applyBorder="1" applyAlignment="1">
      <alignment shrinkToFit="1"/>
    </xf>
    <xf numFmtId="0" fontId="35" fillId="0" borderId="10" xfId="0" applyNumberFormat="1" applyFont="1" applyFill="1" applyBorder="1" applyAlignment="1">
      <alignment shrinkToFit="1"/>
    </xf>
    <xf numFmtId="0" fontId="35" fillId="0" borderId="11" xfId="0" applyNumberFormat="1" applyFont="1" applyFill="1" applyBorder="1" applyAlignment="1">
      <alignment shrinkToFit="1"/>
    </xf>
    <xf numFmtId="0" fontId="35" fillId="0" borderId="62" xfId="0" applyNumberFormat="1" applyFont="1" applyFill="1" applyBorder="1" applyAlignment="1">
      <alignment shrinkToFit="1"/>
    </xf>
    <xf numFmtId="0" fontId="35" fillId="0" borderId="63" xfId="0" applyNumberFormat="1" applyFont="1" applyFill="1" applyBorder="1" applyAlignment="1">
      <alignment shrinkToFi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38" fontId="22" fillId="0" borderId="13" xfId="48" applyFont="1" applyFill="1" applyBorder="1" applyAlignment="1">
      <alignment horizontal="center" vertical="center" wrapText="1"/>
    </xf>
    <xf numFmtId="38" fontId="22" fillId="0" borderId="58" xfId="48" applyFont="1" applyFill="1" applyBorder="1" applyAlignment="1">
      <alignment horizontal="center" vertical="center" wrapText="1"/>
    </xf>
    <xf numFmtId="38" fontId="9" fillId="0" borderId="58" xfId="48" applyFont="1" applyFill="1" applyBorder="1" applyAlignment="1">
      <alignment horizontal="center" vertical="center" wrapText="1"/>
    </xf>
    <xf numFmtId="38" fontId="9" fillId="0" borderId="70" xfId="48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left" vertical="center"/>
    </xf>
    <xf numFmtId="38" fontId="22" fillId="0" borderId="27" xfId="48" applyFont="1" applyFill="1" applyBorder="1" applyAlignment="1">
      <alignment horizontal="center" vertical="center" wrapText="1"/>
    </xf>
    <xf numFmtId="38" fontId="22" fillId="0" borderId="71" xfId="48" applyFont="1" applyFill="1" applyBorder="1" applyAlignment="1">
      <alignment horizontal="center" vertical="center" wrapText="1"/>
    </xf>
    <xf numFmtId="38" fontId="9" fillId="0" borderId="72" xfId="48" applyFont="1" applyFill="1" applyBorder="1" applyAlignment="1">
      <alignment horizontal="center" vertical="center" wrapText="1"/>
    </xf>
    <xf numFmtId="38" fontId="22" fillId="0" borderId="73" xfId="48" applyFont="1" applyFill="1" applyBorder="1" applyAlignment="1">
      <alignment horizontal="center" vertical="center" wrapText="1"/>
    </xf>
    <xf numFmtId="38" fontId="9" fillId="0" borderId="27" xfId="48" applyFont="1" applyFill="1" applyBorder="1" applyAlignment="1">
      <alignment horizontal="center" vertical="center" wrapText="1"/>
    </xf>
    <xf numFmtId="38" fontId="9" fillId="0" borderId="73" xfId="48" applyFont="1" applyFill="1" applyBorder="1" applyAlignment="1">
      <alignment horizontal="center" vertical="center" wrapText="1"/>
    </xf>
    <xf numFmtId="38" fontId="22" fillId="0" borderId="72" xfId="48" applyFont="1" applyFill="1" applyBorder="1" applyAlignment="1">
      <alignment horizontal="center" vertical="center" wrapText="1"/>
    </xf>
    <xf numFmtId="0" fontId="35" fillId="0" borderId="60" xfId="0" applyNumberFormat="1" applyFont="1" applyFill="1" applyBorder="1" applyAlignment="1">
      <alignment horizontal="center" vertical="center" wrapText="1" shrinkToFit="1"/>
    </xf>
    <xf numFmtId="0" fontId="35" fillId="0" borderId="61" xfId="0" applyNumberFormat="1" applyFont="1" applyFill="1" applyBorder="1" applyAlignment="1">
      <alignment horizontal="center" vertical="center" shrinkToFit="1"/>
    </xf>
    <xf numFmtId="0" fontId="35" fillId="0" borderId="10" xfId="0" applyNumberFormat="1" applyFont="1" applyFill="1" applyBorder="1" applyAlignment="1">
      <alignment horizontal="center" vertical="center" shrinkToFit="1"/>
    </xf>
    <xf numFmtId="0" fontId="35" fillId="0" borderId="11" xfId="0" applyNumberFormat="1" applyFont="1" applyFill="1" applyBorder="1" applyAlignment="1">
      <alignment horizontal="center" vertical="center" shrinkToFit="1"/>
    </xf>
    <xf numFmtId="0" fontId="35" fillId="0" borderId="62" xfId="0" applyNumberFormat="1" applyFont="1" applyFill="1" applyBorder="1" applyAlignment="1">
      <alignment horizontal="center" vertical="center" shrinkToFit="1"/>
    </xf>
    <xf numFmtId="0" fontId="35" fillId="0" borderId="6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2" fillId="0" borderId="72" xfId="0" applyNumberFormat="1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179" fontId="9" fillId="33" borderId="13" xfId="48" applyNumberFormat="1" applyFont="1" applyFill="1" applyBorder="1" applyAlignment="1">
      <alignment horizontal="right" vertical="center"/>
    </xf>
    <xf numFmtId="3" fontId="39" fillId="0" borderId="12" xfId="0" applyNumberFormat="1" applyFont="1" applyFill="1" applyBorder="1" applyAlignment="1">
      <alignment horizontal="right" vertical="center" wrapText="1"/>
    </xf>
    <xf numFmtId="180" fontId="39" fillId="0" borderId="12" xfId="0" applyNumberFormat="1" applyFont="1" applyFill="1" applyBorder="1" applyAlignment="1">
      <alignment horizontal="right" vertical="center" wrapText="1"/>
    </xf>
    <xf numFmtId="180" fontId="39" fillId="0" borderId="75" xfId="0" applyNumberFormat="1" applyFont="1" applyFill="1" applyBorder="1" applyAlignment="1">
      <alignment horizontal="right" vertical="center" wrapText="1"/>
    </xf>
    <xf numFmtId="0" fontId="39" fillId="0" borderId="76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24" fillId="0" borderId="59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24" fillId="0" borderId="45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0" fontId="24" fillId="0" borderId="47" xfId="0" applyNumberFormat="1" applyFont="1" applyFill="1" applyBorder="1" applyAlignment="1">
      <alignment horizontal="center" vertical="center" wrapText="1"/>
    </xf>
    <xf numFmtId="176" fontId="22" fillId="33" borderId="60" xfId="0" applyNumberFormat="1" applyFont="1" applyFill="1" applyBorder="1" applyAlignment="1">
      <alignment horizontal="right" vertical="center"/>
    </xf>
    <xf numFmtId="176" fontId="22" fillId="33" borderId="66" xfId="0" applyNumberFormat="1" applyFont="1" applyFill="1" applyBorder="1" applyAlignment="1">
      <alignment horizontal="right" vertical="center"/>
    </xf>
    <xf numFmtId="176" fontId="22" fillId="33" borderId="77" xfId="0" applyNumberFormat="1" applyFont="1" applyFill="1" applyBorder="1" applyAlignment="1">
      <alignment horizontal="right" vertical="center"/>
    </xf>
    <xf numFmtId="176" fontId="22" fillId="33" borderId="62" xfId="0" applyNumberFormat="1" applyFont="1" applyFill="1" applyBorder="1" applyAlignment="1">
      <alignment horizontal="right" vertical="center"/>
    </xf>
    <xf numFmtId="176" fontId="22" fillId="33" borderId="78" xfId="0" applyNumberFormat="1" applyFont="1" applyFill="1" applyBorder="1" applyAlignment="1">
      <alignment horizontal="right" vertical="center"/>
    </xf>
    <xf numFmtId="176" fontId="22" fillId="33" borderId="79" xfId="0" applyNumberFormat="1" applyFont="1" applyFill="1" applyBorder="1" applyAlignment="1">
      <alignment horizontal="right" vertical="center"/>
    </xf>
    <xf numFmtId="0" fontId="24" fillId="0" borderId="60" xfId="0" applyNumberFormat="1" applyFont="1" applyFill="1" applyBorder="1" applyAlignment="1">
      <alignment horizontal="center" vertical="center" wrapText="1"/>
    </xf>
    <xf numFmtId="0" fontId="24" fillId="0" borderId="66" xfId="0" applyNumberFormat="1" applyFont="1" applyFill="1" applyBorder="1" applyAlignment="1">
      <alignment horizontal="center" vertical="center" wrapText="1"/>
    </xf>
    <xf numFmtId="0" fontId="24" fillId="0" borderId="61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62" xfId="0" applyNumberFormat="1" applyFont="1" applyFill="1" applyBorder="1" applyAlignment="1">
      <alignment horizontal="center" vertical="center" wrapText="1"/>
    </xf>
    <xf numFmtId="0" fontId="24" fillId="0" borderId="78" xfId="0" applyNumberFormat="1" applyFont="1" applyFill="1" applyBorder="1" applyAlignment="1">
      <alignment horizontal="center" vertical="center" wrapText="1"/>
    </xf>
    <xf numFmtId="0" fontId="24" fillId="0" borderId="63" xfId="0" applyNumberFormat="1" applyFont="1" applyFill="1" applyBorder="1" applyAlignment="1">
      <alignment horizontal="center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180" fontId="22" fillId="0" borderId="13" xfId="0" applyNumberFormat="1" applyFont="1" applyFill="1" applyBorder="1" applyAlignment="1">
      <alignment horizontal="right" vertical="center" wrapText="1"/>
    </xf>
    <xf numFmtId="0" fontId="26" fillId="0" borderId="59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80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179" fontId="28" fillId="0" borderId="13" xfId="48" applyNumberFormat="1" applyFont="1" applyFill="1" applyBorder="1" applyAlignment="1">
      <alignment horizontal="right" vertical="center"/>
    </xf>
    <xf numFmtId="179" fontId="9" fillId="33" borderId="20" xfId="48" applyNumberFormat="1" applyFont="1" applyFill="1" applyBorder="1" applyAlignment="1">
      <alignment horizontal="right" vertical="center"/>
    </xf>
    <xf numFmtId="0" fontId="8" fillId="0" borderId="59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76" fontId="38" fillId="0" borderId="13" xfId="0" applyNumberFormat="1" applyFont="1" applyFill="1" applyBorder="1" applyAlignment="1">
      <alignment horizontal="right" vertical="center"/>
    </xf>
    <xf numFmtId="176" fontId="38" fillId="0" borderId="25" xfId="0" applyNumberFormat="1" applyFont="1" applyFill="1" applyBorder="1" applyAlignment="1">
      <alignment horizontal="right" vertical="center"/>
    </xf>
    <xf numFmtId="176" fontId="38" fillId="0" borderId="20" xfId="0" applyNumberFormat="1" applyFont="1" applyFill="1" applyBorder="1" applyAlignment="1">
      <alignment horizontal="right" vertical="center"/>
    </xf>
    <xf numFmtId="176" fontId="38" fillId="0" borderId="26" xfId="0" applyNumberFormat="1" applyFont="1" applyFill="1" applyBorder="1" applyAlignment="1">
      <alignment horizontal="right" vertical="center"/>
    </xf>
    <xf numFmtId="176" fontId="17" fillId="33" borderId="60" xfId="0" applyNumberFormat="1" applyFont="1" applyFill="1" applyBorder="1" applyAlignment="1">
      <alignment horizontal="right" vertical="center"/>
    </xf>
    <xf numFmtId="176" fontId="17" fillId="33" borderId="66" xfId="0" applyNumberFormat="1" applyFont="1" applyFill="1" applyBorder="1" applyAlignment="1">
      <alignment horizontal="right" vertical="center"/>
    </xf>
    <xf numFmtId="176" fontId="17" fillId="33" borderId="77" xfId="0" applyNumberFormat="1" applyFont="1" applyFill="1" applyBorder="1" applyAlignment="1">
      <alignment horizontal="right" vertical="center"/>
    </xf>
    <xf numFmtId="176" fontId="17" fillId="33" borderId="62" xfId="0" applyNumberFormat="1" applyFont="1" applyFill="1" applyBorder="1" applyAlignment="1">
      <alignment horizontal="right" vertical="center"/>
    </xf>
    <xf numFmtId="176" fontId="17" fillId="33" borderId="78" xfId="0" applyNumberFormat="1" applyFont="1" applyFill="1" applyBorder="1" applyAlignment="1">
      <alignment horizontal="right" vertical="center"/>
    </xf>
    <xf numFmtId="176" fontId="17" fillId="33" borderId="7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2" fillId="0" borderId="60" xfId="0" applyNumberFormat="1" applyFont="1" applyFill="1" applyBorder="1" applyAlignment="1">
      <alignment horizontal="center" wrapText="1"/>
    </xf>
    <xf numFmtId="0" fontId="22" fillId="0" borderId="66" xfId="0" applyNumberFormat="1" applyFont="1" applyFill="1" applyBorder="1" applyAlignment="1">
      <alignment horizontal="center" wrapText="1"/>
    </xf>
    <xf numFmtId="0" fontId="22" fillId="0" borderId="61" xfId="0" applyNumberFormat="1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center" wrapText="1"/>
    </xf>
    <xf numFmtId="0" fontId="22" fillId="0" borderId="62" xfId="0" applyNumberFormat="1" applyFont="1" applyFill="1" applyBorder="1" applyAlignment="1">
      <alignment horizontal="right" vertical="center" wrapText="1"/>
    </xf>
    <xf numFmtId="0" fontId="22" fillId="0" borderId="78" xfId="0" applyNumberFormat="1" applyFont="1" applyFill="1" applyBorder="1" applyAlignment="1">
      <alignment horizontal="right" vertical="center" wrapText="1"/>
    </xf>
    <xf numFmtId="0" fontId="22" fillId="0" borderId="63" xfId="0" applyNumberFormat="1" applyFont="1" applyFill="1" applyBorder="1" applyAlignment="1">
      <alignment horizontal="right" vertical="center" wrapText="1"/>
    </xf>
    <xf numFmtId="0" fontId="22" fillId="0" borderId="62" xfId="0" applyNumberFormat="1" applyFont="1" applyFill="1" applyBorder="1" applyAlignment="1">
      <alignment horizontal="right" wrapText="1"/>
    </xf>
    <xf numFmtId="0" fontId="22" fillId="0" borderId="78" xfId="0" applyNumberFormat="1" applyFont="1" applyFill="1" applyBorder="1" applyAlignment="1">
      <alignment horizontal="right" wrapText="1"/>
    </xf>
    <xf numFmtId="0" fontId="22" fillId="0" borderId="63" xfId="0" applyNumberFormat="1" applyFont="1" applyFill="1" applyBorder="1" applyAlignment="1">
      <alignment horizontal="right" wrapText="1"/>
    </xf>
    <xf numFmtId="0" fontId="22" fillId="0" borderId="60" xfId="0" applyNumberFormat="1" applyFont="1" applyFill="1" applyBorder="1" applyAlignment="1">
      <alignment horizontal="center" vertical="center" wrapText="1"/>
    </xf>
    <xf numFmtId="0" fontId="22" fillId="0" borderId="66" xfId="0" applyNumberFormat="1" applyFont="1" applyFill="1" applyBorder="1" applyAlignment="1">
      <alignment horizontal="center" vertical="center" wrapText="1"/>
    </xf>
    <xf numFmtId="0" fontId="22" fillId="0" borderId="6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right" vertical="center" wrapText="1"/>
    </xf>
    <xf numFmtId="0" fontId="6" fillId="0" borderId="8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3" fontId="6" fillId="33" borderId="20" xfId="0" applyNumberFormat="1" applyFont="1" applyFill="1" applyBorder="1" applyAlignment="1">
      <alignment horizontal="right" vertical="center" wrapText="1"/>
    </xf>
    <xf numFmtId="0" fontId="39" fillId="0" borderId="59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180" fontId="6" fillId="0" borderId="20" xfId="0" applyNumberFormat="1" applyFont="1" applyFill="1" applyBorder="1" applyAlignment="1">
      <alignment horizontal="right" vertical="center" wrapText="1"/>
    </xf>
    <xf numFmtId="180" fontId="6" fillId="0" borderId="26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B7B7B"/>
      <rgbColor rgb="00999999"/>
      <rgbColor rgb="007D7D7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33</xdr:row>
      <xdr:rowOff>114300</xdr:rowOff>
    </xdr:from>
    <xdr:to>
      <xdr:col>4</xdr:col>
      <xdr:colOff>0</xdr:colOff>
      <xdr:row>33</xdr:row>
      <xdr:rowOff>400050</xdr:rowOff>
    </xdr:to>
    <xdr:sp>
      <xdr:nvSpPr>
        <xdr:cNvPr id="1" name="Rectangle 9"/>
        <xdr:cNvSpPr>
          <a:spLocks/>
        </xdr:cNvSpPr>
      </xdr:nvSpPr>
      <xdr:spPr>
        <a:xfrm>
          <a:off x="3829050" y="15097125"/>
          <a:ext cx="5048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47625</xdr:colOff>
      <xdr:row>19</xdr:row>
      <xdr:rowOff>0</xdr:rowOff>
    </xdr:from>
    <xdr:to>
      <xdr:col>41</xdr:col>
      <xdr:colOff>180975</xdr:colOff>
      <xdr:row>19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448425" y="4476750"/>
          <a:ext cx="19335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（イ）平成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t9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年度市町村別交付状況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="50" zoomScaleNormal="50" zoomScaleSheetLayoutView="50" zoomScalePageLayoutView="0" workbookViewId="0" topLeftCell="A1">
      <selection activeCell="E3" sqref="E3"/>
    </sheetView>
  </sheetViews>
  <sheetFormatPr defaultColWidth="9.00390625" defaultRowHeight="13.5"/>
  <cols>
    <col min="1" max="2" width="5.375" style="0" customWidth="1"/>
    <col min="3" max="3" width="28.625" style="0" customWidth="1"/>
    <col min="4" max="4" width="17.50390625" style="0" customWidth="1"/>
    <col min="5" max="5" width="8.00390625" style="0" customWidth="1"/>
    <col min="6" max="6" width="10.125" style="0" customWidth="1"/>
    <col min="7" max="7" width="7.625" style="0" customWidth="1"/>
    <col min="8" max="8" width="4.625" style="0" customWidth="1"/>
    <col min="9" max="9" width="3.625" style="0" customWidth="1"/>
    <col min="10" max="10" width="17.50390625" style="0" customWidth="1"/>
    <col min="11" max="11" width="8.00390625" style="0" customWidth="1"/>
    <col min="12" max="12" width="9.875" style="0" customWidth="1"/>
    <col min="13" max="13" width="7.625" style="0" customWidth="1"/>
    <col min="14" max="14" width="4.625" style="0" customWidth="1"/>
    <col min="15" max="15" width="3.625" style="0" customWidth="1"/>
    <col min="16" max="16" width="17.50390625" style="0" customWidth="1"/>
    <col min="17" max="17" width="8.00390625" style="0" customWidth="1"/>
    <col min="18" max="18" width="10.125" style="0" customWidth="1"/>
    <col min="19" max="19" width="7.625" style="0" customWidth="1"/>
    <col min="20" max="20" width="4.625" style="0" customWidth="1"/>
    <col min="21" max="21" width="3.625" style="0" customWidth="1"/>
  </cols>
  <sheetData>
    <row r="1" spans="1:21" ht="50.25" customHeight="1">
      <c r="A1" s="122" t="s">
        <v>189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20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0.25" customHeight="1">
      <c r="A4" s="102" t="s">
        <v>173</v>
      </c>
      <c r="B4" s="102"/>
      <c r="C4" s="102"/>
      <c r="D4" s="10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0.25" customHeight="1" thickBot="1">
      <c r="A5" s="103"/>
      <c r="B5" s="103"/>
      <c r="C5" s="103"/>
      <c r="D5" s="10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36" customHeight="1">
      <c r="A6" s="133" t="s">
        <v>0</v>
      </c>
      <c r="B6" s="134"/>
      <c r="C6" s="134"/>
      <c r="D6" s="141" t="s">
        <v>91</v>
      </c>
      <c r="E6" s="142"/>
      <c r="F6" s="131" t="s">
        <v>71</v>
      </c>
      <c r="G6" s="132"/>
      <c r="H6" s="132"/>
      <c r="I6" s="132"/>
      <c r="J6" s="108" t="s">
        <v>72</v>
      </c>
      <c r="K6" s="123"/>
      <c r="L6" s="108" t="s">
        <v>73</v>
      </c>
      <c r="M6" s="109"/>
      <c r="N6" s="109"/>
      <c r="O6" s="109"/>
      <c r="P6" s="114" t="s">
        <v>150</v>
      </c>
      <c r="Q6" s="115"/>
      <c r="R6" s="125" t="s">
        <v>151</v>
      </c>
      <c r="S6" s="126"/>
      <c r="T6" s="126"/>
      <c r="U6" s="127"/>
    </row>
    <row r="7" spans="1:21" ht="36" customHeight="1">
      <c r="A7" s="135"/>
      <c r="B7" s="136"/>
      <c r="C7" s="136"/>
      <c r="D7" s="139" t="s">
        <v>92</v>
      </c>
      <c r="E7" s="140"/>
      <c r="F7" s="156" t="s">
        <v>74</v>
      </c>
      <c r="G7" s="157"/>
      <c r="H7" s="157"/>
      <c r="I7" s="157"/>
      <c r="J7" s="110" t="s">
        <v>75</v>
      </c>
      <c r="K7" s="124"/>
      <c r="L7" s="110" t="s">
        <v>76</v>
      </c>
      <c r="M7" s="111"/>
      <c r="N7" s="111"/>
      <c r="O7" s="111"/>
      <c r="P7" s="112"/>
      <c r="Q7" s="113"/>
      <c r="R7" s="128" t="s">
        <v>93</v>
      </c>
      <c r="S7" s="129"/>
      <c r="T7" s="129"/>
      <c r="U7" s="130"/>
    </row>
    <row r="8" spans="1:21" ht="36" customHeight="1">
      <c r="A8" s="135"/>
      <c r="B8" s="136"/>
      <c r="C8" s="136"/>
      <c r="D8" s="154" t="s">
        <v>94</v>
      </c>
      <c r="E8" s="155"/>
      <c r="F8" s="158" t="s">
        <v>95</v>
      </c>
      <c r="G8" s="157"/>
      <c r="H8" s="157"/>
      <c r="I8" s="157"/>
      <c r="J8" s="137" t="s">
        <v>77</v>
      </c>
      <c r="K8" s="138"/>
      <c r="L8" s="116" t="s">
        <v>78</v>
      </c>
      <c r="M8" s="117"/>
      <c r="N8" s="117"/>
      <c r="O8" s="117"/>
      <c r="P8" s="106" t="s">
        <v>79</v>
      </c>
      <c r="Q8" s="107"/>
      <c r="R8" s="112" t="s">
        <v>170</v>
      </c>
      <c r="S8" s="161"/>
      <c r="T8" s="161"/>
      <c r="U8" s="162"/>
    </row>
    <row r="9" spans="1:21" ht="43.5" customHeight="1">
      <c r="A9" s="213" t="s">
        <v>136</v>
      </c>
      <c r="B9" s="120" t="s">
        <v>172</v>
      </c>
      <c r="C9" s="24" t="s">
        <v>137</v>
      </c>
      <c r="D9" s="118">
        <v>13422</v>
      </c>
      <c r="E9" s="119"/>
      <c r="F9" s="118">
        <v>4777</v>
      </c>
      <c r="G9" s="118"/>
      <c r="H9" s="118"/>
      <c r="I9" s="118"/>
      <c r="J9" s="118">
        <v>450</v>
      </c>
      <c r="K9" s="119"/>
      <c r="L9" s="148">
        <v>8645</v>
      </c>
      <c r="M9" s="148"/>
      <c r="N9" s="148"/>
      <c r="O9" s="148"/>
      <c r="P9" s="118">
        <v>25451934</v>
      </c>
      <c r="Q9" s="118"/>
      <c r="R9" s="118">
        <f>P9/L9</f>
        <v>2944.121920185078</v>
      </c>
      <c r="S9" s="118"/>
      <c r="T9" s="118"/>
      <c r="U9" s="146"/>
    </row>
    <row r="10" spans="1:21" ht="43.5" customHeight="1">
      <c r="A10" s="214"/>
      <c r="B10" s="121"/>
      <c r="C10" s="24" t="s">
        <v>96</v>
      </c>
      <c r="D10" s="118">
        <v>13671</v>
      </c>
      <c r="E10" s="119"/>
      <c r="F10" s="148">
        <v>3104</v>
      </c>
      <c r="G10" s="148"/>
      <c r="H10" s="148"/>
      <c r="I10" s="148"/>
      <c r="J10" s="118">
        <v>550</v>
      </c>
      <c r="K10" s="119"/>
      <c r="L10" s="148">
        <v>10567</v>
      </c>
      <c r="M10" s="148"/>
      <c r="N10" s="148"/>
      <c r="O10" s="148"/>
      <c r="P10" s="118">
        <v>15674176</v>
      </c>
      <c r="Q10" s="119"/>
      <c r="R10" s="118">
        <f aca="true" t="shared" si="0" ref="R10:R26">P10/L10</f>
        <v>1483.3137125011829</v>
      </c>
      <c r="S10" s="118"/>
      <c r="T10" s="118"/>
      <c r="U10" s="146"/>
    </row>
    <row r="11" spans="1:21" ht="43.5" customHeight="1">
      <c r="A11" s="214"/>
      <c r="B11" s="121"/>
      <c r="C11" s="42" t="s">
        <v>152</v>
      </c>
      <c r="D11" s="153">
        <f>SUM(D9:E10)</f>
        <v>27093</v>
      </c>
      <c r="E11" s="149"/>
      <c r="F11" s="147">
        <f>SUM(F9:I10)</f>
        <v>7881</v>
      </c>
      <c r="G11" s="147"/>
      <c r="H11" s="147"/>
      <c r="I11" s="147"/>
      <c r="J11" s="153">
        <f>SUM(J9:K10)</f>
        <v>1000</v>
      </c>
      <c r="K11" s="149"/>
      <c r="L11" s="147">
        <f>D11-F11</f>
        <v>19212</v>
      </c>
      <c r="M11" s="147"/>
      <c r="N11" s="147"/>
      <c r="O11" s="147"/>
      <c r="P11" s="147">
        <f>SUM(P9:Q10)</f>
        <v>41126110</v>
      </c>
      <c r="Q11" s="160"/>
      <c r="R11" s="153">
        <f t="shared" si="0"/>
        <v>2140.6469914636687</v>
      </c>
      <c r="S11" s="153"/>
      <c r="T11" s="153"/>
      <c r="U11" s="159"/>
    </row>
    <row r="12" spans="1:21" ht="43.5" customHeight="1">
      <c r="A12" s="214"/>
      <c r="B12" s="150" t="s">
        <v>135</v>
      </c>
      <c r="C12" s="25" t="s">
        <v>2</v>
      </c>
      <c r="D12" s="148">
        <v>1079</v>
      </c>
      <c r="E12" s="119"/>
      <c r="F12" s="118">
        <v>28</v>
      </c>
      <c r="G12" s="118"/>
      <c r="H12" s="118"/>
      <c r="I12" s="118"/>
      <c r="J12" s="118">
        <v>1</v>
      </c>
      <c r="K12" s="119"/>
      <c r="L12" s="148">
        <v>1051</v>
      </c>
      <c r="M12" s="148"/>
      <c r="N12" s="148"/>
      <c r="O12" s="148"/>
      <c r="P12" s="118">
        <v>7022871</v>
      </c>
      <c r="Q12" s="119"/>
      <c r="R12" s="118">
        <f t="shared" si="0"/>
        <v>6682.084681255947</v>
      </c>
      <c r="S12" s="118"/>
      <c r="T12" s="118"/>
      <c r="U12" s="146"/>
    </row>
    <row r="13" spans="1:21" ht="43.5" customHeight="1">
      <c r="A13" s="214"/>
      <c r="B13" s="121"/>
      <c r="C13" s="24" t="s">
        <v>3</v>
      </c>
      <c r="D13" s="118">
        <v>12</v>
      </c>
      <c r="E13" s="119"/>
      <c r="F13" s="118">
        <v>0</v>
      </c>
      <c r="G13" s="118"/>
      <c r="H13" s="118"/>
      <c r="I13" s="118"/>
      <c r="J13" s="118">
        <v>0</v>
      </c>
      <c r="K13" s="119"/>
      <c r="L13" s="148">
        <v>12</v>
      </c>
      <c r="M13" s="148"/>
      <c r="N13" s="148"/>
      <c r="O13" s="148"/>
      <c r="P13" s="118">
        <v>148654</v>
      </c>
      <c r="Q13" s="119"/>
      <c r="R13" s="118">
        <f t="shared" si="0"/>
        <v>12387.833333333334</v>
      </c>
      <c r="S13" s="118"/>
      <c r="T13" s="118"/>
      <c r="U13" s="146"/>
    </row>
    <row r="14" spans="1:21" ht="43.5" customHeight="1">
      <c r="A14" s="214"/>
      <c r="B14" s="121"/>
      <c r="C14" s="24" t="s">
        <v>4</v>
      </c>
      <c r="D14" s="118">
        <v>21</v>
      </c>
      <c r="E14" s="119"/>
      <c r="F14" s="118">
        <v>0</v>
      </c>
      <c r="G14" s="118"/>
      <c r="H14" s="118"/>
      <c r="I14" s="118"/>
      <c r="J14" s="118">
        <v>0</v>
      </c>
      <c r="K14" s="119"/>
      <c r="L14" s="148">
        <v>21</v>
      </c>
      <c r="M14" s="148"/>
      <c r="N14" s="148"/>
      <c r="O14" s="148"/>
      <c r="P14" s="118">
        <v>135820</v>
      </c>
      <c r="Q14" s="119"/>
      <c r="R14" s="118">
        <f t="shared" si="0"/>
        <v>6467.619047619048</v>
      </c>
      <c r="S14" s="118"/>
      <c r="T14" s="118"/>
      <c r="U14" s="146"/>
    </row>
    <row r="15" spans="1:21" ht="43.5" customHeight="1">
      <c r="A15" s="214"/>
      <c r="B15" s="121"/>
      <c r="C15" s="24" t="s">
        <v>5</v>
      </c>
      <c r="D15" s="148">
        <v>886</v>
      </c>
      <c r="E15" s="119"/>
      <c r="F15" s="148">
        <v>38</v>
      </c>
      <c r="G15" s="148"/>
      <c r="H15" s="148"/>
      <c r="I15" s="148"/>
      <c r="J15" s="148">
        <v>10</v>
      </c>
      <c r="K15" s="119"/>
      <c r="L15" s="148">
        <v>848</v>
      </c>
      <c r="M15" s="148"/>
      <c r="N15" s="148"/>
      <c r="O15" s="148"/>
      <c r="P15" s="118">
        <v>1542079</v>
      </c>
      <c r="Q15" s="119"/>
      <c r="R15" s="118">
        <f t="shared" si="0"/>
        <v>1818.489386792453</v>
      </c>
      <c r="S15" s="118"/>
      <c r="T15" s="118"/>
      <c r="U15" s="146"/>
    </row>
    <row r="16" spans="1:21" ht="43.5" customHeight="1">
      <c r="A16" s="214"/>
      <c r="B16" s="121"/>
      <c r="C16" s="42" t="s">
        <v>153</v>
      </c>
      <c r="D16" s="153">
        <f>SUM(D12:E15)</f>
        <v>1998</v>
      </c>
      <c r="E16" s="149"/>
      <c r="F16" s="153">
        <f>SUM(F12:I15)</f>
        <v>66</v>
      </c>
      <c r="G16" s="153"/>
      <c r="H16" s="153"/>
      <c r="I16" s="153"/>
      <c r="J16" s="153">
        <f>SUM(J12:K15)</f>
        <v>11</v>
      </c>
      <c r="K16" s="149"/>
      <c r="L16" s="147">
        <f>D16-F16</f>
        <v>1932</v>
      </c>
      <c r="M16" s="147"/>
      <c r="N16" s="147"/>
      <c r="O16" s="147"/>
      <c r="P16" s="147">
        <f>SUM(P12:Q15)</f>
        <v>8849424</v>
      </c>
      <c r="Q16" s="149"/>
      <c r="R16" s="153">
        <f t="shared" si="0"/>
        <v>4580.447204968944</v>
      </c>
      <c r="S16" s="153"/>
      <c r="T16" s="153"/>
      <c r="U16" s="159"/>
    </row>
    <row r="17" spans="1:21" ht="43.5" customHeight="1">
      <c r="A17" s="214"/>
      <c r="B17" s="151" t="s">
        <v>97</v>
      </c>
      <c r="C17" s="152"/>
      <c r="D17" s="118">
        <v>78</v>
      </c>
      <c r="E17" s="119"/>
      <c r="F17" s="118">
        <v>10</v>
      </c>
      <c r="G17" s="118"/>
      <c r="H17" s="118"/>
      <c r="I17" s="118"/>
      <c r="J17" s="118">
        <v>0</v>
      </c>
      <c r="K17" s="119"/>
      <c r="L17" s="148">
        <v>68</v>
      </c>
      <c r="M17" s="148"/>
      <c r="N17" s="148"/>
      <c r="O17" s="148"/>
      <c r="P17" s="118">
        <v>827954</v>
      </c>
      <c r="Q17" s="119"/>
      <c r="R17" s="118">
        <f t="shared" si="0"/>
        <v>12175.79411764706</v>
      </c>
      <c r="S17" s="118"/>
      <c r="T17" s="118"/>
      <c r="U17" s="146"/>
    </row>
    <row r="18" spans="1:21" ht="43.5" customHeight="1">
      <c r="A18" s="214"/>
      <c r="B18" s="151" t="s">
        <v>6</v>
      </c>
      <c r="C18" s="152"/>
      <c r="D18" s="148">
        <v>0</v>
      </c>
      <c r="E18" s="119"/>
      <c r="F18" s="148">
        <v>0</v>
      </c>
      <c r="G18" s="148"/>
      <c r="H18" s="148"/>
      <c r="I18" s="148"/>
      <c r="J18" s="148">
        <v>0</v>
      </c>
      <c r="K18" s="119"/>
      <c r="L18" s="148">
        <f>D18-F18</f>
        <v>0</v>
      </c>
      <c r="M18" s="148"/>
      <c r="N18" s="148"/>
      <c r="O18" s="148"/>
      <c r="P18" s="148">
        <v>0</v>
      </c>
      <c r="Q18" s="119"/>
      <c r="R18" s="118" t="s">
        <v>138</v>
      </c>
      <c r="S18" s="118"/>
      <c r="T18" s="118"/>
      <c r="U18" s="146"/>
    </row>
    <row r="19" spans="1:21" ht="43.5" customHeight="1">
      <c r="A19" s="214"/>
      <c r="B19" s="163" t="s">
        <v>7</v>
      </c>
      <c r="C19" s="152"/>
      <c r="D19" s="148">
        <v>400</v>
      </c>
      <c r="E19" s="119"/>
      <c r="F19" s="148">
        <v>167</v>
      </c>
      <c r="G19" s="148"/>
      <c r="H19" s="148"/>
      <c r="I19" s="148"/>
      <c r="J19" s="148">
        <v>68</v>
      </c>
      <c r="K19" s="119"/>
      <c r="L19" s="148">
        <v>233</v>
      </c>
      <c r="M19" s="148"/>
      <c r="N19" s="148"/>
      <c r="O19" s="148"/>
      <c r="P19" s="148">
        <v>1120389</v>
      </c>
      <c r="Q19" s="119"/>
      <c r="R19" s="118">
        <f t="shared" si="0"/>
        <v>4808.5364806866955</v>
      </c>
      <c r="S19" s="118"/>
      <c r="T19" s="118"/>
      <c r="U19" s="146"/>
    </row>
    <row r="20" spans="1:21" ht="43.5" customHeight="1">
      <c r="A20" s="214"/>
      <c r="B20" s="171" t="s">
        <v>154</v>
      </c>
      <c r="C20" s="172"/>
      <c r="D20" s="147">
        <f>SUM(D17:E19)</f>
        <v>478</v>
      </c>
      <c r="E20" s="149"/>
      <c r="F20" s="147">
        <f>SUM(F17:I19)</f>
        <v>177</v>
      </c>
      <c r="G20" s="147"/>
      <c r="H20" s="147"/>
      <c r="I20" s="147"/>
      <c r="J20" s="147">
        <f>SUM(J17:K19)</f>
        <v>68</v>
      </c>
      <c r="K20" s="149"/>
      <c r="L20" s="147">
        <f>D20-F20</f>
        <v>301</v>
      </c>
      <c r="M20" s="147"/>
      <c r="N20" s="147"/>
      <c r="O20" s="147"/>
      <c r="P20" s="147">
        <f>SUM(P17:Q19)</f>
        <v>1948343</v>
      </c>
      <c r="Q20" s="149"/>
      <c r="R20" s="153">
        <f t="shared" si="0"/>
        <v>6472.900332225913</v>
      </c>
      <c r="S20" s="153"/>
      <c r="T20" s="153"/>
      <c r="U20" s="159"/>
    </row>
    <row r="21" spans="1:21" ht="43.5" customHeight="1">
      <c r="A21" s="215"/>
      <c r="B21" s="171" t="s">
        <v>144</v>
      </c>
      <c r="C21" s="172"/>
      <c r="D21" s="164">
        <f>D11+D16+D20</f>
        <v>29569</v>
      </c>
      <c r="E21" s="166"/>
      <c r="F21" s="164">
        <f>F11+F16+F20</f>
        <v>8124</v>
      </c>
      <c r="G21" s="165"/>
      <c r="H21" s="165"/>
      <c r="I21" s="166"/>
      <c r="J21" s="164">
        <f>J11+J16+J20</f>
        <v>1079</v>
      </c>
      <c r="K21" s="166"/>
      <c r="L21" s="164">
        <f>L11+L16+L20</f>
        <v>21445</v>
      </c>
      <c r="M21" s="165"/>
      <c r="N21" s="167"/>
      <c r="O21" s="168"/>
      <c r="P21" s="164">
        <f>P11+P16+P20</f>
        <v>51923877</v>
      </c>
      <c r="Q21" s="166"/>
      <c r="R21" s="153">
        <f>P21/L21</f>
        <v>2421.2579622289577</v>
      </c>
      <c r="S21" s="153"/>
      <c r="T21" s="153"/>
      <c r="U21" s="159"/>
    </row>
    <row r="22" spans="1:21" ht="43.5" customHeight="1">
      <c r="A22" s="169" t="s">
        <v>155</v>
      </c>
      <c r="B22" s="163" t="s">
        <v>8</v>
      </c>
      <c r="C22" s="152"/>
      <c r="D22" s="118">
        <v>14673</v>
      </c>
      <c r="E22" s="119"/>
      <c r="F22" s="118">
        <v>275</v>
      </c>
      <c r="G22" s="118"/>
      <c r="H22" s="118"/>
      <c r="I22" s="118"/>
      <c r="J22" s="118">
        <v>153</v>
      </c>
      <c r="K22" s="119"/>
      <c r="L22" s="148">
        <v>14398</v>
      </c>
      <c r="M22" s="148"/>
      <c r="N22" s="148"/>
      <c r="O22" s="148"/>
      <c r="P22" s="118">
        <v>15606913</v>
      </c>
      <c r="Q22" s="119"/>
      <c r="R22" s="118">
        <f t="shared" si="0"/>
        <v>1083.963953326851</v>
      </c>
      <c r="S22" s="118"/>
      <c r="T22" s="118"/>
      <c r="U22" s="146"/>
    </row>
    <row r="23" spans="1:21" ht="43.5" customHeight="1">
      <c r="A23" s="170"/>
      <c r="B23" s="151" t="s">
        <v>9</v>
      </c>
      <c r="C23" s="152"/>
      <c r="D23" s="118">
        <v>3619</v>
      </c>
      <c r="E23" s="119"/>
      <c r="F23" s="118">
        <v>80</v>
      </c>
      <c r="G23" s="118"/>
      <c r="H23" s="118"/>
      <c r="I23" s="118"/>
      <c r="J23" s="118">
        <v>15</v>
      </c>
      <c r="K23" s="119"/>
      <c r="L23" s="148">
        <v>3539</v>
      </c>
      <c r="M23" s="148"/>
      <c r="N23" s="148"/>
      <c r="O23" s="148"/>
      <c r="P23" s="118">
        <v>3042510</v>
      </c>
      <c r="Q23" s="119"/>
      <c r="R23" s="118">
        <f t="shared" si="0"/>
        <v>859.7089573325799</v>
      </c>
      <c r="S23" s="118"/>
      <c r="T23" s="118"/>
      <c r="U23" s="146"/>
    </row>
    <row r="24" spans="1:21" ht="43.5" customHeight="1">
      <c r="A24" s="170"/>
      <c r="B24" s="163" t="s">
        <v>10</v>
      </c>
      <c r="C24" s="152"/>
      <c r="D24" s="148">
        <v>0</v>
      </c>
      <c r="E24" s="119"/>
      <c r="F24" s="148">
        <v>0</v>
      </c>
      <c r="G24" s="148"/>
      <c r="H24" s="148"/>
      <c r="I24" s="148"/>
      <c r="J24" s="148">
        <v>0</v>
      </c>
      <c r="K24" s="119"/>
      <c r="L24" s="148">
        <f>D24-F24</f>
        <v>0</v>
      </c>
      <c r="M24" s="148"/>
      <c r="N24" s="148"/>
      <c r="O24" s="148"/>
      <c r="P24" s="148">
        <v>0</v>
      </c>
      <c r="Q24" s="119"/>
      <c r="R24" s="118" t="s">
        <v>138</v>
      </c>
      <c r="S24" s="118"/>
      <c r="T24" s="118"/>
      <c r="U24" s="146"/>
    </row>
    <row r="25" spans="1:21" ht="43.5" customHeight="1">
      <c r="A25" s="170"/>
      <c r="B25" s="171" t="s">
        <v>145</v>
      </c>
      <c r="C25" s="172"/>
      <c r="D25" s="147">
        <f>SUM(D22:E24)</f>
        <v>18292</v>
      </c>
      <c r="E25" s="149"/>
      <c r="F25" s="147">
        <f>SUM(F22:I24)</f>
        <v>355</v>
      </c>
      <c r="G25" s="147"/>
      <c r="H25" s="147"/>
      <c r="I25" s="147"/>
      <c r="J25" s="147">
        <f>SUM(J22:K24)</f>
        <v>168</v>
      </c>
      <c r="K25" s="149"/>
      <c r="L25" s="147">
        <f>D25-F25</f>
        <v>17937</v>
      </c>
      <c r="M25" s="147"/>
      <c r="N25" s="147"/>
      <c r="O25" s="147"/>
      <c r="P25" s="147">
        <f>SUM(P22:Q24)</f>
        <v>18649423</v>
      </c>
      <c r="Q25" s="149"/>
      <c r="R25" s="153">
        <f t="shared" si="0"/>
        <v>1039.7180687963428</v>
      </c>
      <c r="S25" s="153"/>
      <c r="T25" s="153"/>
      <c r="U25" s="159"/>
    </row>
    <row r="26" spans="1:21" ht="43.5" customHeight="1" thickBot="1">
      <c r="A26" s="181" t="s">
        <v>146</v>
      </c>
      <c r="B26" s="182"/>
      <c r="C26" s="183"/>
      <c r="D26" s="173">
        <f>D21+D25</f>
        <v>47861</v>
      </c>
      <c r="E26" s="174"/>
      <c r="F26" s="173">
        <f>F21+F25</f>
        <v>8479</v>
      </c>
      <c r="G26" s="173"/>
      <c r="H26" s="173">
        <f>H21+H25</f>
        <v>0</v>
      </c>
      <c r="I26" s="173"/>
      <c r="J26" s="173">
        <f>J21+J25</f>
        <v>1247</v>
      </c>
      <c r="K26" s="174"/>
      <c r="L26" s="173">
        <f>L21+L25</f>
        <v>39382</v>
      </c>
      <c r="M26" s="173"/>
      <c r="N26" s="173">
        <f>N21+N25</f>
        <v>0</v>
      </c>
      <c r="O26" s="173"/>
      <c r="P26" s="173">
        <f>P21+P25</f>
        <v>70573300</v>
      </c>
      <c r="Q26" s="174"/>
      <c r="R26" s="175">
        <f t="shared" si="0"/>
        <v>1792.0191965872734</v>
      </c>
      <c r="S26" s="175"/>
      <c r="T26" s="175"/>
      <c r="U26" s="176"/>
    </row>
    <row r="27" spans="1:21" ht="30.75" customHeight="1">
      <c r="A27" s="5"/>
      <c r="B27" s="6"/>
      <c r="C27" s="6"/>
      <c r="D27" s="7"/>
      <c r="E27" s="8"/>
      <c r="F27" s="7"/>
      <c r="G27" s="7"/>
      <c r="H27" s="7"/>
      <c r="I27" s="7"/>
      <c r="J27" s="7"/>
      <c r="K27" s="8"/>
      <c r="L27" s="7"/>
      <c r="M27" s="7"/>
      <c r="N27" s="7"/>
      <c r="O27" s="7"/>
      <c r="P27" s="7"/>
      <c r="Q27" s="8"/>
      <c r="R27" s="9"/>
      <c r="S27" s="9"/>
      <c r="T27" s="9"/>
      <c r="U27" s="9"/>
    </row>
    <row r="28" spans="1:21" ht="30.75" customHeight="1">
      <c r="A28" s="104" t="s">
        <v>174</v>
      </c>
      <c r="B28" s="104"/>
      <c r="C28" s="104"/>
      <c r="D28" s="104"/>
      <c r="E28" s="104"/>
      <c r="F28" s="7"/>
      <c r="G28" s="7"/>
      <c r="H28" s="7"/>
      <c r="I28" s="7"/>
      <c r="J28" s="7"/>
      <c r="K28" s="8"/>
      <c r="L28" s="7"/>
      <c r="M28" s="7"/>
      <c r="N28" s="7"/>
      <c r="O28" s="7"/>
      <c r="P28" s="7"/>
      <c r="Q28" s="8"/>
      <c r="R28" s="9"/>
      <c r="S28" s="9"/>
      <c r="T28" s="9"/>
      <c r="U28" s="9"/>
    </row>
    <row r="29" spans="1:21" ht="30.75" customHeight="1" thickBot="1">
      <c r="A29" s="105"/>
      <c r="B29" s="105"/>
      <c r="C29" s="105"/>
      <c r="D29" s="105"/>
      <c r="E29" s="105"/>
      <c r="F29" s="7"/>
      <c r="G29" s="7"/>
      <c r="H29" s="7"/>
      <c r="I29" s="7"/>
      <c r="J29" s="7"/>
      <c r="K29" s="8"/>
      <c r="L29" s="7"/>
      <c r="M29" s="7"/>
      <c r="N29" s="7"/>
      <c r="O29" s="7"/>
      <c r="P29" s="7"/>
      <c r="Q29" s="8"/>
      <c r="R29" s="9"/>
      <c r="S29" s="9"/>
      <c r="T29" s="9"/>
      <c r="U29" s="9"/>
    </row>
    <row r="30" spans="1:21" ht="18" customHeight="1">
      <c r="A30" s="196" t="s">
        <v>0</v>
      </c>
      <c r="B30" s="197"/>
      <c r="C30" s="197"/>
      <c r="D30" s="199" t="s">
        <v>87</v>
      </c>
      <c r="E30" s="190" t="s">
        <v>98</v>
      </c>
      <c r="F30" s="192"/>
      <c r="G30" s="186" t="s">
        <v>70</v>
      </c>
      <c r="H30" s="201"/>
      <c r="I30" s="187"/>
      <c r="J30" s="178" t="s">
        <v>99</v>
      </c>
      <c r="K30" s="186" t="s">
        <v>100</v>
      </c>
      <c r="L30" s="187"/>
      <c r="M30" s="190" t="s">
        <v>101</v>
      </c>
      <c r="N30" s="191"/>
      <c r="O30" s="192"/>
      <c r="P30" s="178" t="s">
        <v>102</v>
      </c>
      <c r="Q30" s="205" t="s">
        <v>82</v>
      </c>
      <c r="R30" s="206"/>
      <c r="S30" s="205" t="s">
        <v>171</v>
      </c>
      <c r="T30" s="209"/>
      <c r="U30" s="210"/>
    </row>
    <row r="31" spans="1:21" ht="18" customHeight="1">
      <c r="A31" s="198"/>
      <c r="B31" s="161"/>
      <c r="C31" s="161"/>
      <c r="D31" s="200"/>
      <c r="E31" s="193"/>
      <c r="F31" s="195"/>
      <c r="G31" s="188"/>
      <c r="H31" s="202"/>
      <c r="I31" s="189"/>
      <c r="J31" s="179"/>
      <c r="K31" s="188"/>
      <c r="L31" s="189"/>
      <c r="M31" s="193"/>
      <c r="N31" s="194"/>
      <c r="O31" s="195"/>
      <c r="P31" s="179"/>
      <c r="Q31" s="207"/>
      <c r="R31" s="208"/>
      <c r="S31" s="207"/>
      <c r="T31" s="211"/>
      <c r="U31" s="212"/>
    </row>
    <row r="32" spans="1:21" ht="18" customHeight="1">
      <c r="A32" s="198"/>
      <c r="B32" s="161"/>
      <c r="C32" s="161"/>
      <c r="D32" s="200"/>
      <c r="E32" s="193"/>
      <c r="F32" s="195"/>
      <c r="G32" s="188"/>
      <c r="H32" s="202"/>
      <c r="I32" s="189"/>
      <c r="J32" s="179"/>
      <c r="K32" s="188"/>
      <c r="L32" s="189"/>
      <c r="M32" s="193"/>
      <c r="N32" s="194"/>
      <c r="O32" s="195"/>
      <c r="P32" s="179"/>
      <c r="Q32" s="207"/>
      <c r="R32" s="208"/>
      <c r="S32" s="207"/>
      <c r="T32" s="211"/>
      <c r="U32" s="212"/>
    </row>
    <row r="33" spans="1:24" ht="11.25" customHeight="1">
      <c r="A33" s="198"/>
      <c r="B33" s="161"/>
      <c r="C33" s="161"/>
      <c r="D33" s="200"/>
      <c r="E33" s="10"/>
      <c r="F33" s="11"/>
      <c r="G33" s="188"/>
      <c r="H33" s="202"/>
      <c r="I33" s="189"/>
      <c r="J33" s="179"/>
      <c r="K33" s="188"/>
      <c r="L33" s="189"/>
      <c r="M33" s="193"/>
      <c r="N33" s="194"/>
      <c r="O33" s="195"/>
      <c r="P33" s="12"/>
      <c r="Q33" s="13"/>
      <c r="R33" s="14"/>
      <c r="S33" s="52"/>
      <c r="T33" s="53"/>
      <c r="U33" s="54"/>
      <c r="X33" s="1"/>
    </row>
    <row r="34" spans="1:24" ht="36" customHeight="1">
      <c r="A34" s="198"/>
      <c r="B34" s="161"/>
      <c r="C34" s="161"/>
      <c r="D34" s="28" t="s">
        <v>139</v>
      </c>
      <c r="E34" s="144" t="s">
        <v>103</v>
      </c>
      <c r="F34" s="180"/>
      <c r="G34" s="203" t="s">
        <v>104</v>
      </c>
      <c r="H34" s="204"/>
      <c r="I34" s="27" t="s">
        <v>105</v>
      </c>
      <c r="J34" s="26" t="s">
        <v>106</v>
      </c>
      <c r="K34" s="143" t="s">
        <v>107</v>
      </c>
      <c r="L34" s="180"/>
      <c r="M34" s="143" t="s">
        <v>108</v>
      </c>
      <c r="N34" s="144"/>
      <c r="O34" s="180"/>
      <c r="P34" s="26" t="s">
        <v>109</v>
      </c>
      <c r="Q34" s="143" t="s">
        <v>80</v>
      </c>
      <c r="R34" s="180"/>
      <c r="S34" s="143" t="s">
        <v>81</v>
      </c>
      <c r="T34" s="144"/>
      <c r="U34" s="145"/>
      <c r="X34" s="1"/>
    </row>
    <row r="35" spans="1:24" ht="43.5" customHeight="1">
      <c r="A35" s="213" t="s">
        <v>136</v>
      </c>
      <c r="B35" s="120" t="s">
        <v>172</v>
      </c>
      <c r="C35" s="24" t="s">
        <v>137</v>
      </c>
      <c r="D35" s="56">
        <v>9503</v>
      </c>
      <c r="E35" s="118">
        <v>5754</v>
      </c>
      <c r="F35" s="119"/>
      <c r="G35" s="118">
        <v>2689</v>
      </c>
      <c r="H35" s="118"/>
      <c r="I35" s="118"/>
      <c r="J35" s="56">
        <v>17946</v>
      </c>
      <c r="K35" s="118">
        <v>15713</v>
      </c>
      <c r="L35" s="119"/>
      <c r="M35" s="118">
        <v>107</v>
      </c>
      <c r="N35" s="118"/>
      <c r="O35" s="118"/>
      <c r="P35" s="56">
        <f>J35-K35</f>
        <v>2233</v>
      </c>
      <c r="Q35" s="148">
        <v>2526335</v>
      </c>
      <c r="R35" s="119"/>
      <c r="S35" s="148">
        <f>Q35/P35</f>
        <v>1131.3636363636363</v>
      </c>
      <c r="T35" s="148"/>
      <c r="U35" s="177"/>
      <c r="V35" s="2"/>
      <c r="W35" s="1"/>
      <c r="X35" s="1"/>
    </row>
    <row r="36" spans="1:23" ht="43.5" customHeight="1">
      <c r="A36" s="214"/>
      <c r="B36" s="121"/>
      <c r="C36" s="24" t="s">
        <v>96</v>
      </c>
      <c r="D36" s="57">
        <v>8962</v>
      </c>
      <c r="E36" s="148">
        <v>7259</v>
      </c>
      <c r="F36" s="119"/>
      <c r="G36" s="148">
        <v>2521</v>
      </c>
      <c r="H36" s="148"/>
      <c r="I36" s="148"/>
      <c r="J36" s="56">
        <v>18742</v>
      </c>
      <c r="K36" s="148">
        <v>17934</v>
      </c>
      <c r="L36" s="119"/>
      <c r="M36" s="148">
        <v>39</v>
      </c>
      <c r="N36" s="148"/>
      <c r="O36" s="148"/>
      <c r="P36" s="56">
        <f>J36-K36</f>
        <v>808</v>
      </c>
      <c r="Q36" s="148">
        <v>438249</v>
      </c>
      <c r="R36" s="119"/>
      <c r="S36" s="148">
        <f aca="true" t="shared" si="1" ref="S36:S52">Q36/P36</f>
        <v>542.3873762376238</v>
      </c>
      <c r="T36" s="148"/>
      <c r="U36" s="177"/>
      <c r="W36" s="1"/>
    </row>
    <row r="37" spans="1:21" ht="43.5" customHeight="1">
      <c r="A37" s="214"/>
      <c r="B37" s="121"/>
      <c r="C37" s="42" t="s">
        <v>152</v>
      </c>
      <c r="D37" s="59">
        <f>SUM(D35:D36)</f>
        <v>18465</v>
      </c>
      <c r="E37" s="147">
        <f>SUM(E35:F36)</f>
        <v>13013</v>
      </c>
      <c r="F37" s="149"/>
      <c r="G37" s="147">
        <f>SUM(G35:I36)</f>
        <v>5210</v>
      </c>
      <c r="H37" s="147"/>
      <c r="I37" s="147"/>
      <c r="J37" s="58">
        <f>D37+E37+G37</f>
        <v>36688</v>
      </c>
      <c r="K37" s="147">
        <f>SUM(K35:L36)</f>
        <v>33647</v>
      </c>
      <c r="L37" s="149"/>
      <c r="M37" s="147">
        <f>SUM(M35:O36)</f>
        <v>146</v>
      </c>
      <c r="N37" s="147"/>
      <c r="O37" s="147"/>
      <c r="P37" s="59">
        <f>J37-K37</f>
        <v>3041</v>
      </c>
      <c r="Q37" s="147">
        <f>SUM(Q35:R36)</f>
        <v>2964584</v>
      </c>
      <c r="R37" s="149"/>
      <c r="S37" s="147">
        <f t="shared" si="1"/>
        <v>974.8714238737258</v>
      </c>
      <c r="T37" s="147"/>
      <c r="U37" s="184"/>
    </row>
    <row r="38" spans="1:21" ht="43.5" customHeight="1">
      <c r="A38" s="214"/>
      <c r="B38" s="150" t="s">
        <v>135</v>
      </c>
      <c r="C38" s="25" t="s">
        <v>2</v>
      </c>
      <c r="D38" s="57">
        <v>1185</v>
      </c>
      <c r="E38" s="148">
        <v>1332</v>
      </c>
      <c r="F38" s="119"/>
      <c r="G38" s="148">
        <v>93</v>
      </c>
      <c r="H38" s="148"/>
      <c r="I38" s="148"/>
      <c r="J38" s="56">
        <v>2610</v>
      </c>
      <c r="K38" s="148">
        <v>2509</v>
      </c>
      <c r="L38" s="119"/>
      <c r="M38" s="148">
        <v>0</v>
      </c>
      <c r="N38" s="148"/>
      <c r="O38" s="148"/>
      <c r="P38" s="57">
        <f aca="true" t="shared" si="2" ref="P38:P50">J38-K38</f>
        <v>101</v>
      </c>
      <c r="Q38" s="148">
        <v>165484</v>
      </c>
      <c r="R38" s="119"/>
      <c r="S38" s="148">
        <f t="shared" si="1"/>
        <v>1638.4554455445545</v>
      </c>
      <c r="T38" s="148"/>
      <c r="U38" s="177"/>
    </row>
    <row r="39" spans="1:21" ht="43.5" customHeight="1">
      <c r="A39" s="214"/>
      <c r="B39" s="121"/>
      <c r="C39" s="24" t="s">
        <v>3</v>
      </c>
      <c r="D39" s="57">
        <v>30</v>
      </c>
      <c r="E39" s="148">
        <v>45</v>
      </c>
      <c r="F39" s="119"/>
      <c r="G39" s="148">
        <v>1</v>
      </c>
      <c r="H39" s="148"/>
      <c r="I39" s="148"/>
      <c r="J39" s="56">
        <v>76</v>
      </c>
      <c r="K39" s="148">
        <v>63</v>
      </c>
      <c r="L39" s="119"/>
      <c r="M39" s="148">
        <v>0</v>
      </c>
      <c r="N39" s="148"/>
      <c r="O39" s="148"/>
      <c r="P39" s="57">
        <f t="shared" si="2"/>
        <v>13</v>
      </c>
      <c r="Q39" s="148">
        <v>13657</v>
      </c>
      <c r="R39" s="119"/>
      <c r="S39" s="148">
        <f t="shared" si="1"/>
        <v>1050.5384615384614</v>
      </c>
      <c r="T39" s="148"/>
      <c r="U39" s="177"/>
    </row>
    <row r="40" spans="1:21" ht="43.5" customHeight="1">
      <c r="A40" s="214"/>
      <c r="B40" s="121"/>
      <c r="C40" s="24" t="s">
        <v>4</v>
      </c>
      <c r="D40" s="56">
        <v>31</v>
      </c>
      <c r="E40" s="118">
        <v>37</v>
      </c>
      <c r="F40" s="119"/>
      <c r="G40" s="118">
        <v>1</v>
      </c>
      <c r="H40" s="118"/>
      <c r="I40" s="118"/>
      <c r="J40" s="56">
        <v>69</v>
      </c>
      <c r="K40" s="118">
        <v>68</v>
      </c>
      <c r="L40" s="119"/>
      <c r="M40" s="118">
        <v>0</v>
      </c>
      <c r="N40" s="118"/>
      <c r="O40" s="118"/>
      <c r="P40" s="56">
        <f t="shared" si="2"/>
        <v>1</v>
      </c>
      <c r="Q40" s="118">
        <v>612</v>
      </c>
      <c r="R40" s="119"/>
      <c r="S40" s="148">
        <f t="shared" si="1"/>
        <v>612</v>
      </c>
      <c r="T40" s="148"/>
      <c r="U40" s="177"/>
    </row>
    <row r="41" spans="1:21" ht="43.5" customHeight="1">
      <c r="A41" s="214"/>
      <c r="B41" s="121"/>
      <c r="C41" s="24" t="s">
        <v>5</v>
      </c>
      <c r="D41" s="56">
        <v>610</v>
      </c>
      <c r="E41" s="118">
        <v>445</v>
      </c>
      <c r="F41" s="119"/>
      <c r="G41" s="118">
        <v>52</v>
      </c>
      <c r="H41" s="118"/>
      <c r="I41" s="118"/>
      <c r="J41" s="56">
        <v>1107</v>
      </c>
      <c r="K41" s="118">
        <v>1069</v>
      </c>
      <c r="L41" s="119"/>
      <c r="M41" s="118">
        <v>1</v>
      </c>
      <c r="N41" s="118"/>
      <c r="O41" s="118"/>
      <c r="P41" s="56">
        <f t="shared" si="2"/>
        <v>38</v>
      </c>
      <c r="Q41" s="118">
        <v>28285</v>
      </c>
      <c r="R41" s="119"/>
      <c r="S41" s="148">
        <f>Q41/P41</f>
        <v>744.3421052631579</v>
      </c>
      <c r="T41" s="148"/>
      <c r="U41" s="177"/>
    </row>
    <row r="42" spans="1:21" ht="43.5" customHeight="1">
      <c r="A42" s="214"/>
      <c r="B42" s="121"/>
      <c r="C42" s="42" t="s">
        <v>153</v>
      </c>
      <c r="D42" s="58">
        <f>SUM(D38:D41)</f>
        <v>1856</v>
      </c>
      <c r="E42" s="153">
        <f>SUM(E38:F41)</f>
        <v>1859</v>
      </c>
      <c r="F42" s="149"/>
      <c r="G42" s="153">
        <f>SUM(G38:I41)</f>
        <v>147</v>
      </c>
      <c r="H42" s="153"/>
      <c r="I42" s="153"/>
      <c r="J42" s="58">
        <f>D42+E42+G42</f>
        <v>3862</v>
      </c>
      <c r="K42" s="153">
        <f>SUM(K38:L41)</f>
        <v>3709</v>
      </c>
      <c r="L42" s="149"/>
      <c r="M42" s="153">
        <f>SUM(M38:O41)</f>
        <v>1</v>
      </c>
      <c r="N42" s="153"/>
      <c r="O42" s="153"/>
      <c r="P42" s="58">
        <f t="shared" si="2"/>
        <v>153</v>
      </c>
      <c r="Q42" s="153">
        <f>SUM(Q38:R41)</f>
        <v>208038</v>
      </c>
      <c r="R42" s="149"/>
      <c r="S42" s="147">
        <f t="shared" si="1"/>
        <v>1359.7254901960785</v>
      </c>
      <c r="T42" s="147"/>
      <c r="U42" s="184"/>
    </row>
    <row r="43" spans="1:21" ht="43.5" customHeight="1">
      <c r="A43" s="214"/>
      <c r="B43" s="151" t="s">
        <v>97</v>
      </c>
      <c r="C43" s="152"/>
      <c r="D43" s="56">
        <v>58</v>
      </c>
      <c r="E43" s="118">
        <v>40</v>
      </c>
      <c r="F43" s="119"/>
      <c r="G43" s="118">
        <v>3</v>
      </c>
      <c r="H43" s="118"/>
      <c r="I43" s="118"/>
      <c r="J43" s="56">
        <v>101</v>
      </c>
      <c r="K43" s="118">
        <v>91</v>
      </c>
      <c r="L43" s="119"/>
      <c r="M43" s="118">
        <v>0</v>
      </c>
      <c r="N43" s="118"/>
      <c r="O43" s="118"/>
      <c r="P43" s="56">
        <f t="shared" si="2"/>
        <v>10</v>
      </c>
      <c r="Q43" s="118">
        <v>8405</v>
      </c>
      <c r="R43" s="119"/>
      <c r="S43" s="148">
        <f t="shared" si="1"/>
        <v>840.5</v>
      </c>
      <c r="T43" s="148"/>
      <c r="U43" s="177"/>
    </row>
    <row r="44" spans="1:21" ht="43.5" customHeight="1">
      <c r="A44" s="214"/>
      <c r="B44" s="151" t="s">
        <v>6</v>
      </c>
      <c r="C44" s="152"/>
      <c r="D44" s="56">
        <v>0</v>
      </c>
      <c r="E44" s="118">
        <v>0</v>
      </c>
      <c r="F44" s="119"/>
      <c r="G44" s="118">
        <v>0</v>
      </c>
      <c r="H44" s="118"/>
      <c r="I44" s="118"/>
      <c r="J44" s="56">
        <f>D44+E44+G44</f>
        <v>0</v>
      </c>
      <c r="K44" s="118">
        <v>0</v>
      </c>
      <c r="L44" s="119"/>
      <c r="M44" s="118">
        <v>0</v>
      </c>
      <c r="N44" s="118"/>
      <c r="O44" s="118"/>
      <c r="P44" s="56">
        <f t="shared" si="2"/>
        <v>0</v>
      </c>
      <c r="Q44" s="118">
        <v>0</v>
      </c>
      <c r="R44" s="119"/>
      <c r="S44" s="148" t="s">
        <v>138</v>
      </c>
      <c r="T44" s="148"/>
      <c r="U44" s="177"/>
    </row>
    <row r="45" spans="1:21" ht="43.5" customHeight="1">
      <c r="A45" s="214"/>
      <c r="B45" s="163" t="s">
        <v>7</v>
      </c>
      <c r="C45" s="152"/>
      <c r="D45" s="57">
        <v>389</v>
      </c>
      <c r="E45" s="148">
        <v>357</v>
      </c>
      <c r="F45" s="119"/>
      <c r="G45" s="148">
        <v>30</v>
      </c>
      <c r="H45" s="148"/>
      <c r="I45" s="148"/>
      <c r="J45" s="56">
        <v>776</v>
      </c>
      <c r="K45" s="148">
        <v>758</v>
      </c>
      <c r="L45" s="119"/>
      <c r="M45" s="148">
        <v>0</v>
      </c>
      <c r="N45" s="148"/>
      <c r="O45" s="148"/>
      <c r="P45" s="57">
        <f t="shared" si="2"/>
        <v>18</v>
      </c>
      <c r="Q45" s="148">
        <v>33763</v>
      </c>
      <c r="R45" s="119"/>
      <c r="S45" s="148">
        <f t="shared" si="1"/>
        <v>1875.7222222222222</v>
      </c>
      <c r="T45" s="148"/>
      <c r="U45" s="177"/>
    </row>
    <row r="46" spans="1:21" ht="43.5" customHeight="1">
      <c r="A46" s="214"/>
      <c r="B46" s="171" t="s">
        <v>154</v>
      </c>
      <c r="C46" s="172"/>
      <c r="D46" s="59">
        <f>SUM(D43:D45)</f>
        <v>447</v>
      </c>
      <c r="E46" s="147">
        <f>SUM(E43:F45)</f>
        <v>397</v>
      </c>
      <c r="F46" s="149"/>
      <c r="G46" s="147">
        <f>SUM(G43:I45)</f>
        <v>33</v>
      </c>
      <c r="H46" s="147"/>
      <c r="I46" s="147"/>
      <c r="J46" s="58">
        <f>D46+E46+G46</f>
        <v>877</v>
      </c>
      <c r="K46" s="147">
        <f>SUM(K43:L45)</f>
        <v>849</v>
      </c>
      <c r="L46" s="149"/>
      <c r="M46" s="147">
        <f>SUM(M43:O45)</f>
        <v>0</v>
      </c>
      <c r="N46" s="147"/>
      <c r="O46" s="147"/>
      <c r="P46" s="59">
        <f t="shared" si="2"/>
        <v>28</v>
      </c>
      <c r="Q46" s="147">
        <f>SUM(Q43:R45)</f>
        <v>42168</v>
      </c>
      <c r="R46" s="149"/>
      <c r="S46" s="147">
        <f>Q46/P46</f>
        <v>1506</v>
      </c>
      <c r="T46" s="147"/>
      <c r="U46" s="184"/>
    </row>
    <row r="47" spans="1:21" ht="43.5" customHeight="1">
      <c r="A47" s="215"/>
      <c r="B47" s="171" t="s">
        <v>144</v>
      </c>
      <c r="C47" s="172"/>
      <c r="D47" s="61">
        <f aca="true" t="shared" si="3" ref="D47:L47">D37+D42+D46</f>
        <v>20768</v>
      </c>
      <c r="E47" s="216">
        <f t="shared" si="3"/>
        <v>15269</v>
      </c>
      <c r="F47" s="217">
        <f t="shared" si="3"/>
        <v>0</v>
      </c>
      <c r="G47" s="216">
        <f t="shared" si="3"/>
        <v>5390</v>
      </c>
      <c r="H47" s="218">
        <f t="shared" si="3"/>
        <v>0</v>
      </c>
      <c r="I47" s="217">
        <f t="shared" si="3"/>
        <v>0</v>
      </c>
      <c r="J47" s="61">
        <f t="shared" si="3"/>
        <v>41427</v>
      </c>
      <c r="K47" s="216">
        <f t="shared" si="3"/>
        <v>38205</v>
      </c>
      <c r="L47" s="217">
        <f t="shared" si="3"/>
        <v>0</v>
      </c>
      <c r="M47" s="216">
        <f>M46+M42+M37</f>
        <v>147</v>
      </c>
      <c r="N47" s="218"/>
      <c r="O47" s="217"/>
      <c r="P47" s="61">
        <f>P37+P42+P46</f>
        <v>3222</v>
      </c>
      <c r="Q47" s="216">
        <f>Q37+Q42+Q46</f>
        <v>3214790</v>
      </c>
      <c r="R47" s="217">
        <f>R37+R42+R46</f>
        <v>0</v>
      </c>
      <c r="S47" s="147">
        <f>Q47/P47</f>
        <v>997.7622594661701</v>
      </c>
      <c r="T47" s="147"/>
      <c r="U47" s="184"/>
    </row>
    <row r="48" spans="1:21" ht="43.5" customHeight="1">
      <c r="A48" s="169" t="s">
        <v>155</v>
      </c>
      <c r="B48" s="163" t="s">
        <v>8</v>
      </c>
      <c r="C48" s="152"/>
      <c r="D48" s="57">
        <v>20982</v>
      </c>
      <c r="E48" s="148">
        <v>10083</v>
      </c>
      <c r="F48" s="119"/>
      <c r="G48" s="148">
        <v>0</v>
      </c>
      <c r="H48" s="148"/>
      <c r="I48" s="148"/>
      <c r="J48" s="56">
        <v>31065</v>
      </c>
      <c r="K48" s="148">
        <v>29765</v>
      </c>
      <c r="L48" s="119"/>
      <c r="M48" s="148">
        <v>5</v>
      </c>
      <c r="N48" s="148"/>
      <c r="O48" s="148"/>
      <c r="P48" s="57">
        <f t="shared" si="2"/>
        <v>1300</v>
      </c>
      <c r="Q48" s="148">
        <v>506276</v>
      </c>
      <c r="R48" s="119"/>
      <c r="S48" s="148">
        <f t="shared" si="1"/>
        <v>389.44307692307694</v>
      </c>
      <c r="T48" s="148"/>
      <c r="U48" s="177"/>
    </row>
    <row r="49" spans="1:21" ht="43.5" customHeight="1">
      <c r="A49" s="170"/>
      <c r="B49" s="151" t="s">
        <v>9</v>
      </c>
      <c r="C49" s="152"/>
      <c r="D49" s="57">
        <v>6601</v>
      </c>
      <c r="E49" s="148">
        <v>3358</v>
      </c>
      <c r="F49" s="148"/>
      <c r="G49" s="148">
        <v>0</v>
      </c>
      <c r="H49" s="148"/>
      <c r="I49" s="148"/>
      <c r="J49" s="56">
        <v>9959</v>
      </c>
      <c r="K49" s="148">
        <v>1186</v>
      </c>
      <c r="L49" s="119"/>
      <c r="M49" s="148">
        <v>1</v>
      </c>
      <c r="N49" s="148"/>
      <c r="O49" s="148"/>
      <c r="P49" s="57">
        <f t="shared" si="2"/>
        <v>8773</v>
      </c>
      <c r="Q49" s="148">
        <v>25460</v>
      </c>
      <c r="R49" s="119"/>
      <c r="S49" s="148">
        <f t="shared" si="1"/>
        <v>2.902085945514647</v>
      </c>
      <c r="T49" s="148"/>
      <c r="U49" s="177"/>
    </row>
    <row r="50" spans="1:21" ht="43.5" customHeight="1">
      <c r="A50" s="170"/>
      <c r="B50" s="163" t="s">
        <v>10</v>
      </c>
      <c r="C50" s="152"/>
      <c r="D50" s="57">
        <v>0</v>
      </c>
      <c r="E50" s="148">
        <v>0</v>
      </c>
      <c r="F50" s="119"/>
      <c r="G50" s="148">
        <v>0</v>
      </c>
      <c r="H50" s="148"/>
      <c r="I50" s="148"/>
      <c r="J50" s="56">
        <f>D50+E50+G50</f>
        <v>0</v>
      </c>
      <c r="K50" s="148">
        <v>0</v>
      </c>
      <c r="L50" s="119"/>
      <c r="M50" s="148">
        <v>0</v>
      </c>
      <c r="N50" s="148"/>
      <c r="O50" s="148"/>
      <c r="P50" s="57">
        <f t="shared" si="2"/>
        <v>0</v>
      </c>
      <c r="Q50" s="148">
        <v>0</v>
      </c>
      <c r="R50" s="119"/>
      <c r="S50" s="148" t="s">
        <v>138</v>
      </c>
      <c r="T50" s="148"/>
      <c r="U50" s="177"/>
    </row>
    <row r="51" spans="1:21" ht="43.5" customHeight="1">
      <c r="A51" s="170"/>
      <c r="B51" s="171" t="s">
        <v>145</v>
      </c>
      <c r="C51" s="172"/>
      <c r="D51" s="59">
        <f>SUM(D48:D50)</f>
        <v>27583</v>
      </c>
      <c r="E51" s="147">
        <f>SUM(E48:F50)</f>
        <v>13441</v>
      </c>
      <c r="F51" s="149"/>
      <c r="G51" s="147">
        <f>SUM(G48:I50)</f>
        <v>0</v>
      </c>
      <c r="H51" s="147"/>
      <c r="I51" s="147"/>
      <c r="J51" s="58">
        <f>D51+E51+G51</f>
        <v>41024</v>
      </c>
      <c r="K51" s="147">
        <f>SUM(K48:L50)</f>
        <v>30951</v>
      </c>
      <c r="L51" s="149"/>
      <c r="M51" s="147">
        <f>SUM(M48:O50)</f>
        <v>6</v>
      </c>
      <c r="N51" s="147"/>
      <c r="O51" s="147"/>
      <c r="P51" s="59">
        <f>J51-K51</f>
        <v>10073</v>
      </c>
      <c r="Q51" s="147">
        <f>SUM(Q48:R50)</f>
        <v>531736</v>
      </c>
      <c r="R51" s="149"/>
      <c r="S51" s="147">
        <f t="shared" si="1"/>
        <v>52.788245805618985</v>
      </c>
      <c r="T51" s="147"/>
      <c r="U51" s="184"/>
    </row>
    <row r="52" spans="1:21" ht="43.5" customHeight="1" thickBot="1">
      <c r="A52" s="181" t="s">
        <v>146</v>
      </c>
      <c r="B52" s="182"/>
      <c r="C52" s="183"/>
      <c r="D52" s="60">
        <f aca="true" t="shared" si="4" ref="D52:R52">D47+D51</f>
        <v>48351</v>
      </c>
      <c r="E52" s="173">
        <f t="shared" si="4"/>
        <v>28710</v>
      </c>
      <c r="F52" s="174">
        <f t="shared" si="4"/>
        <v>0</v>
      </c>
      <c r="G52" s="173">
        <f t="shared" si="4"/>
        <v>5390</v>
      </c>
      <c r="H52" s="173">
        <f t="shared" si="4"/>
        <v>0</v>
      </c>
      <c r="I52" s="173">
        <f t="shared" si="4"/>
        <v>0</v>
      </c>
      <c r="J52" s="60">
        <f t="shared" si="4"/>
        <v>82451</v>
      </c>
      <c r="K52" s="173">
        <f t="shared" si="4"/>
        <v>69156</v>
      </c>
      <c r="L52" s="174">
        <f t="shared" si="4"/>
        <v>0</v>
      </c>
      <c r="M52" s="173">
        <f t="shared" si="4"/>
        <v>153</v>
      </c>
      <c r="N52" s="173">
        <f t="shared" si="4"/>
        <v>0</v>
      </c>
      <c r="O52" s="173">
        <f t="shared" si="4"/>
        <v>0</v>
      </c>
      <c r="P52" s="60">
        <f t="shared" si="4"/>
        <v>13295</v>
      </c>
      <c r="Q52" s="173">
        <f t="shared" si="4"/>
        <v>3746526</v>
      </c>
      <c r="R52" s="174">
        <f t="shared" si="4"/>
        <v>0</v>
      </c>
      <c r="S52" s="173">
        <f t="shared" si="1"/>
        <v>281.79962391876643</v>
      </c>
      <c r="T52" s="173"/>
      <c r="U52" s="185"/>
    </row>
  </sheetData>
  <sheetProtection/>
  <mergeCells count="282">
    <mergeCell ref="R21:U21"/>
    <mergeCell ref="A9:A21"/>
    <mergeCell ref="J21:K21"/>
    <mergeCell ref="P21:Q21"/>
    <mergeCell ref="L20:O20"/>
    <mergeCell ref="P20:Q20"/>
    <mergeCell ref="R20:U20"/>
    <mergeCell ref="B20:C20"/>
    <mergeCell ref="L19:O19"/>
    <mergeCell ref="D20:E20"/>
    <mergeCell ref="B21:C21"/>
    <mergeCell ref="D21:E21"/>
    <mergeCell ref="B46:C46"/>
    <mergeCell ref="E46:F46"/>
    <mergeCell ref="B43:C43"/>
    <mergeCell ref="E43:F43"/>
    <mergeCell ref="E36:F36"/>
    <mergeCell ref="B38:B42"/>
    <mergeCell ref="E38:F38"/>
    <mergeCell ref="A26:C26"/>
    <mergeCell ref="K46:L46"/>
    <mergeCell ref="Q46:R46"/>
    <mergeCell ref="A35:A47"/>
    <mergeCell ref="B47:C47"/>
    <mergeCell ref="E47:F47"/>
    <mergeCell ref="G47:I47"/>
    <mergeCell ref="K47:L47"/>
    <mergeCell ref="M47:O47"/>
    <mergeCell ref="Q47:R47"/>
    <mergeCell ref="M44:O44"/>
    <mergeCell ref="S42:U42"/>
    <mergeCell ref="S43:U43"/>
    <mergeCell ref="S44:U44"/>
    <mergeCell ref="Q34:R34"/>
    <mergeCell ref="S35:U35"/>
    <mergeCell ref="Q44:R44"/>
    <mergeCell ref="Q30:R32"/>
    <mergeCell ref="S41:U41"/>
    <mergeCell ref="S36:U36"/>
    <mergeCell ref="S37:U37"/>
    <mergeCell ref="S30:U32"/>
    <mergeCell ref="Q38:R38"/>
    <mergeCell ref="J30:J33"/>
    <mergeCell ref="K30:L33"/>
    <mergeCell ref="M30:O33"/>
    <mergeCell ref="A30:C34"/>
    <mergeCell ref="D30:D33"/>
    <mergeCell ref="G30:I33"/>
    <mergeCell ref="E30:F32"/>
    <mergeCell ref="G34:H34"/>
    <mergeCell ref="E34:F34"/>
    <mergeCell ref="K34:L34"/>
    <mergeCell ref="S50:U50"/>
    <mergeCell ref="S51:U51"/>
    <mergeCell ref="S52:U52"/>
    <mergeCell ref="S45:U45"/>
    <mergeCell ref="S46:U46"/>
    <mergeCell ref="S48:U48"/>
    <mergeCell ref="S49:U49"/>
    <mergeCell ref="S47:U47"/>
    <mergeCell ref="A52:C52"/>
    <mergeCell ref="E52:F52"/>
    <mergeCell ref="K52:L52"/>
    <mergeCell ref="Q52:R52"/>
    <mergeCell ref="G52:I52"/>
    <mergeCell ref="M52:O52"/>
    <mergeCell ref="Q50:R50"/>
    <mergeCell ref="B51:C51"/>
    <mergeCell ref="E51:F51"/>
    <mergeCell ref="K51:L51"/>
    <mergeCell ref="Q51:R51"/>
    <mergeCell ref="G50:I50"/>
    <mergeCell ref="G51:I51"/>
    <mergeCell ref="M51:O51"/>
    <mergeCell ref="M50:O50"/>
    <mergeCell ref="K50:L50"/>
    <mergeCell ref="G49:I49"/>
    <mergeCell ref="Q48:R48"/>
    <mergeCell ref="B49:C49"/>
    <mergeCell ref="E49:F49"/>
    <mergeCell ref="K49:L49"/>
    <mergeCell ref="Q49:R49"/>
    <mergeCell ref="M49:O49"/>
    <mergeCell ref="M48:O48"/>
    <mergeCell ref="Q45:R45"/>
    <mergeCell ref="G46:I46"/>
    <mergeCell ref="M46:O46"/>
    <mergeCell ref="A48:A51"/>
    <mergeCell ref="B48:C48"/>
    <mergeCell ref="E48:F48"/>
    <mergeCell ref="K48:L48"/>
    <mergeCell ref="B50:C50"/>
    <mergeCell ref="E50:F50"/>
    <mergeCell ref="G48:I48"/>
    <mergeCell ref="E44:F44"/>
    <mergeCell ref="B44:C44"/>
    <mergeCell ref="M45:O45"/>
    <mergeCell ref="G43:I43"/>
    <mergeCell ref="M43:O43"/>
    <mergeCell ref="G44:I44"/>
    <mergeCell ref="G45:I45"/>
    <mergeCell ref="B45:C45"/>
    <mergeCell ref="E45:F45"/>
    <mergeCell ref="K45:L45"/>
    <mergeCell ref="K39:L39"/>
    <mergeCell ref="M41:O41"/>
    <mergeCell ref="K44:L44"/>
    <mergeCell ref="Q39:R39"/>
    <mergeCell ref="M38:O38"/>
    <mergeCell ref="M39:O39"/>
    <mergeCell ref="K43:L43"/>
    <mergeCell ref="Q43:R43"/>
    <mergeCell ref="M40:O40"/>
    <mergeCell ref="M34:O34"/>
    <mergeCell ref="G40:I40"/>
    <mergeCell ref="B35:B37"/>
    <mergeCell ref="E35:F35"/>
    <mergeCell ref="K35:L35"/>
    <mergeCell ref="E37:F37"/>
    <mergeCell ref="K37:L37"/>
    <mergeCell ref="K36:L36"/>
    <mergeCell ref="K38:L38"/>
    <mergeCell ref="E39:F39"/>
    <mergeCell ref="S40:U40"/>
    <mergeCell ref="P30:P32"/>
    <mergeCell ref="E42:F42"/>
    <mergeCell ref="K42:L42"/>
    <mergeCell ref="G42:I42"/>
    <mergeCell ref="E41:F41"/>
    <mergeCell ref="G41:I41"/>
    <mergeCell ref="E40:F40"/>
    <mergeCell ref="K40:L40"/>
    <mergeCell ref="M42:O42"/>
    <mergeCell ref="D24:E24"/>
    <mergeCell ref="L26:O26"/>
    <mergeCell ref="P26:Q26"/>
    <mergeCell ref="R26:U26"/>
    <mergeCell ref="Q42:R42"/>
    <mergeCell ref="K41:L41"/>
    <mergeCell ref="Q41:R41"/>
    <mergeCell ref="Q40:R40"/>
    <mergeCell ref="S38:U38"/>
    <mergeCell ref="S39:U39"/>
    <mergeCell ref="R24:U24"/>
    <mergeCell ref="L25:O25"/>
    <mergeCell ref="P25:Q25"/>
    <mergeCell ref="R25:U25"/>
    <mergeCell ref="J24:K24"/>
    <mergeCell ref="L24:O24"/>
    <mergeCell ref="B25:C25"/>
    <mergeCell ref="D25:E25"/>
    <mergeCell ref="F25:I25"/>
    <mergeCell ref="J25:K25"/>
    <mergeCell ref="D26:E26"/>
    <mergeCell ref="F26:I26"/>
    <mergeCell ref="J26:K26"/>
    <mergeCell ref="R22:U22"/>
    <mergeCell ref="J23:K23"/>
    <mergeCell ref="L23:O23"/>
    <mergeCell ref="P23:Q23"/>
    <mergeCell ref="R23:U23"/>
    <mergeCell ref="J22:K22"/>
    <mergeCell ref="L22:O22"/>
    <mergeCell ref="P22:Q22"/>
    <mergeCell ref="J18:K18"/>
    <mergeCell ref="L18:O18"/>
    <mergeCell ref="A22:A25"/>
    <mergeCell ref="B22:C22"/>
    <mergeCell ref="D22:E22"/>
    <mergeCell ref="F22:I22"/>
    <mergeCell ref="B23:C23"/>
    <mergeCell ref="D23:E23"/>
    <mergeCell ref="F23:I23"/>
    <mergeCell ref="B24:C24"/>
    <mergeCell ref="F20:I20"/>
    <mergeCell ref="J20:K20"/>
    <mergeCell ref="F21:I21"/>
    <mergeCell ref="P24:Q24"/>
    <mergeCell ref="L21:O21"/>
    <mergeCell ref="F24:I24"/>
    <mergeCell ref="R18:U18"/>
    <mergeCell ref="B19:C19"/>
    <mergeCell ref="D19:E19"/>
    <mergeCell ref="F19:I19"/>
    <mergeCell ref="J19:K19"/>
    <mergeCell ref="P19:Q19"/>
    <mergeCell ref="R19:U19"/>
    <mergeCell ref="D18:E18"/>
    <mergeCell ref="P18:Q18"/>
    <mergeCell ref="F18:I18"/>
    <mergeCell ref="R17:U17"/>
    <mergeCell ref="P17:Q17"/>
    <mergeCell ref="R13:U13"/>
    <mergeCell ref="P13:Q13"/>
    <mergeCell ref="R14:U14"/>
    <mergeCell ref="R16:U16"/>
    <mergeCell ref="R15:U15"/>
    <mergeCell ref="P14:Q14"/>
    <mergeCell ref="L12:O12"/>
    <mergeCell ref="F16:I16"/>
    <mergeCell ref="P16:Q16"/>
    <mergeCell ref="L15:O15"/>
    <mergeCell ref="L14:O14"/>
    <mergeCell ref="L17:O17"/>
    <mergeCell ref="L16:O16"/>
    <mergeCell ref="J16:K16"/>
    <mergeCell ref="F13:I13"/>
    <mergeCell ref="F15:I15"/>
    <mergeCell ref="J13:K13"/>
    <mergeCell ref="F14:I14"/>
    <mergeCell ref="F17:I17"/>
    <mergeCell ref="J17:K17"/>
    <mergeCell ref="J10:K10"/>
    <mergeCell ref="F11:I11"/>
    <mergeCell ref="R8:U8"/>
    <mergeCell ref="J12:K12"/>
    <mergeCell ref="J11:K11"/>
    <mergeCell ref="J15:K15"/>
    <mergeCell ref="J14:K14"/>
    <mergeCell ref="P12:Q12"/>
    <mergeCell ref="L11:O11"/>
    <mergeCell ref="L13:O13"/>
    <mergeCell ref="D9:E9"/>
    <mergeCell ref="D11:E11"/>
    <mergeCell ref="F12:I12"/>
    <mergeCell ref="F7:I7"/>
    <mergeCell ref="F8:I8"/>
    <mergeCell ref="R11:U11"/>
    <mergeCell ref="P11:Q11"/>
    <mergeCell ref="F10:I10"/>
    <mergeCell ref="L10:O10"/>
    <mergeCell ref="P10:Q10"/>
    <mergeCell ref="D12:E12"/>
    <mergeCell ref="D15:E15"/>
    <mergeCell ref="D14:E14"/>
    <mergeCell ref="R12:U12"/>
    <mergeCell ref="D8:E8"/>
    <mergeCell ref="R9:U9"/>
    <mergeCell ref="P9:Q9"/>
    <mergeCell ref="J9:K9"/>
    <mergeCell ref="L9:O9"/>
    <mergeCell ref="F9:I9"/>
    <mergeCell ref="G39:I39"/>
    <mergeCell ref="G38:I38"/>
    <mergeCell ref="G37:I37"/>
    <mergeCell ref="G36:I36"/>
    <mergeCell ref="B12:B16"/>
    <mergeCell ref="B18:C18"/>
    <mergeCell ref="B17:C17"/>
    <mergeCell ref="D17:E17"/>
    <mergeCell ref="D13:E13"/>
    <mergeCell ref="D16:E16"/>
    <mergeCell ref="G35:I35"/>
    <mergeCell ref="S34:U34"/>
    <mergeCell ref="R10:U10"/>
    <mergeCell ref="M37:O37"/>
    <mergeCell ref="M36:O36"/>
    <mergeCell ref="M35:O35"/>
    <mergeCell ref="Q37:R37"/>
    <mergeCell ref="Q35:R35"/>
    <mergeCell ref="Q36:R36"/>
    <mergeCell ref="P15:Q15"/>
    <mergeCell ref="A1:U1"/>
    <mergeCell ref="J6:K6"/>
    <mergeCell ref="J7:K7"/>
    <mergeCell ref="R6:U6"/>
    <mergeCell ref="R7:U7"/>
    <mergeCell ref="F6:I6"/>
    <mergeCell ref="A6:C8"/>
    <mergeCell ref="J8:K8"/>
    <mergeCell ref="D7:E7"/>
    <mergeCell ref="D6:E6"/>
    <mergeCell ref="A4:D5"/>
    <mergeCell ref="A28:E29"/>
    <mergeCell ref="P8:Q8"/>
    <mergeCell ref="L6:O6"/>
    <mergeCell ref="L7:O7"/>
    <mergeCell ref="P7:Q7"/>
    <mergeCell ref="P6:Q6"/>
    <mergeCell ref="L8:O8"/>
    <mergeCell ref="D10:E10"/>
    <mergeCell ref="B9:B1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39" r:id="rId2"/>
  <rowBreaks count="1" manualBreakCount="1">
    <brk id="52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67"/>
  <sheetViews>
    <sheetView view="pageBreakPreview" zoomScale="75" zoomScaleSheetLayoutView="75" zoomScalePageLayoutView="0" workbookViewId="0" topLeftCell="A1">
      <pane xSplit="10" ySplit="15" topLeftCell="K16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E43" sqref="E43:N45"/>
    </sheetView>
  </sheetViews>
  <sheetFormatPr defaultColWidth="9.00390625" defaultRowHeight="13.5"/>
  <cols>
    <col min="1" max="2" width="3.625" style="0" customWidth="1"/>
    <col min="3" max="3" width="8.875" style="0" customWidth="1"/>
    <col min="5" max="6" width="8.625" style="0" customWidth="1"/>
    <col min="7" max="8" width="11.125" style="0" customWidth="1"/>
    <col min="9" max="9" width="8.625" style="0" customWidth="1"/>
    <col min="10" max="11" width="11.125" style="0" customWidth="1"/>
    <col min="12" max="12" width="8.625" style="0" customWidth="1"/>
    <col min="13" max="14" width="11.125" style="0" customWidth="1"/>
  </cols>
  <sheetData>
    <row r="4" spans="1:14" ht="13.5" customHeight="1">
      <c r="A4" s="240" t="s">
        <v>175</v>
      </c>
      <c r="B4" s="240"/>
      <c r="C4" s="240"/>
      <c r="D4" s="240"/>
      <c r="E4" s="240"/>
      <c r="F4" s="240"/>
      <c r="G4" s="240"/>
      <c r="H4" s="240"/>
      <c r="I4" s="3"/>
      <c r="J4" s="3"/>
      <c r="K4" s="3"/>
      <c r="L4" s="3"/>
      <c r="M4" s="3"/>
      <c r="N4" s="3"/>
    </row>
    <row r="5" spans="1:14" ht="13.5" customHeight="1" thickBot="1">
      <c r="A5" s="241"/>
      <c r="B5" s="241"/>
      <c r="C5" s="241"/>
      <c r="D5" s="241"/>
      <c r="E5" s="241"/>
      <c r="F5" s="241"/>
      <c r="G5" s="241"/>
      <c r="H5" s="241"/>
      <c r="I5" s="3"/>
      <c r="J5" s="3"/>
      <c r="K5" s="3"/>
      <c r="L5" s="3"/>
      <c r="M5" s="3"/>
      <c r="N5" s="3"/>
    </row>
    <row r="6" spans="1:14" ht="16.5" customHeight="1">
      <c r="A6" s="220" t="s">
        <v>156</v>
      </c>
      <c r="B6" s="221"/>
      <c r="C6" s="221"/>
      <c r="D6" s="221"/>
      <c r="E6" s="225" t="s">
        <v>110</v>
      </c>
      <c r="F6" s="225" t="s">
        <v>11</v>
      </c>
      <c r="G6" s="221"/>
      <c r="H6" s="221"/>
      <c r="I6" s="225" t="s">
        <v>12</v>
      </c>
      <c r="J6" s="221"/>
      <c r="K6" s="221"/>
      <c r="L6" s="225" t="s">
        <v>13</v>
      </c>
      <c r="M6" s="221"/>
      <c r="N6" s="221"/>
    </row>
    <row r="7" spans="1:14" ht="16.5" customHeight="1">
      <c r="A7" s="222"/>
      <c r="B7" s="223"/>
      <c r="C7" s="223"/>
      <c r="D7" s="223"/>
      <c r="E7" s="226"/>
      <c r="F7" s="226" t="s">
        <v>14</v>
      </c>
      <c r="G7" s="29" t="s">
        <v>111</v>
      </c>
      <c r="H7" s="30" t="s">
        <v>112</v>
      </c>
      <c r="I7" s="226" t="s">
        <v>14</v>
      </c>
      <c r="J7" s="32" t="s">
        <v>113</v>
      </c>
      <c r="K7" s="32" t="s">
        <v>112</v>
      </c>
      <c r="L7" s="239" t="s">
        <v>14</v>
      </c>
      <c r="M7" s="32" t="s">
        <v>113</v>
      </c>
      <c r="N7" s="32" t="s">
        <v>114</v>
      </c>
    </row>
    <row r="8" spans="1:14" ht="16.5" customHeight="1">
      <c r="A8" s="224"/>
      <c r="B8" s="223"/>
      <c r="C8" s="223"/>
      <c r="D8" s="223"/>
      <c r="E8" s="223"/>
      <c r="F8" s="226"/>
      <c r="G8" s="31" t="s">
        <v>141</v>
      </c>
      <c r="H8" s="31" t="s">
        <v>142</v>
      </c>
      <c r="I8" s="226"/>
      <c r="J8" s="33" t="s">
        <v>142</v>
      </c>
      <c r="K8" s="33" t="s">
        <v>142</v>
      </c>
      <c r="L8" s="239"/>
      <c r="M8" s="33" t="s">
        <v>143</v>
      </c>
      <c r="N8" s="33" t="s">
        <v>141</v>
      </c>
    </row>
    <row r="9" spans="1:14" ht="18.75" customHeight="1">
      <c r="A9" s="242" t="s">
        <v>149</v>
      </c>
      <c r="B9" s="239" t="s">
        <v>140</v>
      </c>
      <c r="C9" s="243" t="s">
        <v>115</v>
      </c>
      <c r="D9" s="45" t="s">
        <v>16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</row>
    <row r="10" spans="1:14" ht="18.75" customHeight="1">
      <c r="A10" s="224"/>
      <c r="B10" s="223"/>
      <c r="C10" s="244"/>
      <c r="D10" s="45" t="s">
        <v>17</v>
      </c>
      <c r="E10" s="63">
        <v>20</v>
      </c>
      <c r="F10" s="63">
        <v>7</v>
      </c>
      <c r="G10" s="63">
        <v>4681</v>
      </c>
      <c r="H10" s="63">
        <v>234</v>
      </c>
      <c r="I10" s="63">
        <v>137</v>
      </c>
      <c r="J10" s="63">
        <v>195427</v>
      </c>
      <c r="K10" s="63">
        <v>5322</v>
      </c>
      <c r="L10" s="63">
        <v>1495</v>
      </c>
      <c r="M10" s="63">
        <v>2640361</v>
      </c>
      <c r="N10" s="63">
        <v>56238</v>
      </c>
    </row>
    <row r="11" spans="1:14" ht="18.75" customHeight="1">
      <c r="A11" s="224"/>
      <c r="B11" s="223"/>
      <c r="C11" s="244"/>
      <c r="D11" s="15" t="s">
        <v>1</v>
      </c>
      <c r="E11" s="63">
        <f aca="true" t="shared" si="0" ref="E11:N11">SUM(E9:E10)</f>
        <v>20</v>
      </c>
      <c r="F11" s="63">
        <f t="shared" si="0"/>
        <v>7</v>
      </c>
      <c r="G11" s="63">
        <f t="shared" si="0"/>
        <v>4681</v>
      </c>
      <c r="H11" s="63">
        <f t="shared" si="0"/>
        <v>234</v>
      </c>
      <c r="I11" s="63">
        <f t="shared" si="0"/>
        <v>137</v>
      </c>
      <c r="J11" s="63">
        <f t="shared" si="0"/>
        <v>195427</v>
      </c>
      <c r="K11" s="63">
        <f t="shared" si="0"/>
        <v>5322</v>
      </c>
      <c r="L11" s="63">
        <f t="shared" si="0"/>
        <v>1495</v>
      </c>
      <c r="M11" s="63">
        <f t="shared" si="0"/>
        <v>2640361</v>
      </c>
      <c r="N11" s="63">
        <f t="shared" si="0"/>
        <v>56238</v>
      </c>
    </row>
    <row r="12" spans="1:14" ht="18.75" customHeight="1">
      <c r="A12" s="224"/>
      <c r="B12" s="223"/>
      <c r="C12" s="243" t="s">
        <v>116</v>
      </c>
      <c r="D12" s="45" t="s">
        <v>16</v>
      </c>
      <c r="E12" s="62">
        <v>0</v>
      </c>
      <c r="F12" s="62">
        <v>0</v>
      </c>
      <c r="G12" s="62">
        <v>0</v>
      </c>
      <c r="H12" s="62">
        <v>0</v>
      </c>
      <c r="I12" s="63">
        <v>1</v>
      </c>
      <c r="J12" s="63">
        <v>1234</v>
      </c>
      <c r="K12" s="63">
        <v>9</v>
      </c>
      <c r="L12" s="63">
        <v>30</v>
      </c>
      <c r="M12" s="63">
        <v>57174</v>
      </c>
      <c r="N12" s="63">
        <v>1689</v>
      </c>
    </row>
    <row r="13" spans="1:16" ht="18.75" customHeight="1">
      <c r="A13" s="224"/>
      <c r="B13" s="223"/>
      <c r="C13" s="244"/>
      <c r="D13" s="45" t="s">
        <v>17</v>
      </c>
      <c r="E13" s="63">
        <v>12</v>
      </c>
      <c r="F13" s="63">
        <v>341</v>
      </c>
      <c r="G13" s="63">
        <v>319076</v>
      </c>
      <c r="H13" s="63">
        <v>4225</v>
      </c>
      <c r="I13" s="63">
        <v>6201</v>
      </c>
      <c r="J13" s="63">
        <v>7749992</v>
      </c>
      <c r="K13" s="63">
        <v>123256</v>
      </c>
      <c r="L13" s="63">
        <v>2675</v>
      </c>
      <c r="M13" s="63">
        <v>4523556</v>
      </c>
      <c r="N13" s="63">
        <v>84233</v>
      </c>
      <c r="O13" s="36"/>
      <c r="P13" s="37"/>
    </row>
    <row r="14" spans="1:14" ht="18.75" customHeight="1">
      <c r="A14" s="224"/>
      <c r="B14" s="223"/>
      <c r="C14" s="244"/>
      <c r="D14" s="15" t="s">
        <v>1</v>
      </c>
      <c r="E14" s="63">
        <f>SUM(E12:E13)</f>
        <v>12</v>
      </c>
      <c r="F14" s="63">
        <f aca="true" t="shared" si="1" ref="F14:N14">SUM(F12:F13)</f>
        <v>341</v>
      </c>
      <c r="G14" s="63">
        <f t="shared" si="1"/>
        <v>319076</v>
      </c>
      <c r="H14" s="63">
        <f t="shared" si="1"/>
        <v>4225</v>
      </c>
      <c r="I14" s="63">
        <f t="shared" si="1"/>
        <v>6202</v>
      </c>
      <c r="J14" s="63">
        <f t="shared" si="1"/>
        <v>7751226</v>
      </c>
      <c r="K14" s="63">
        <f t="shared" si="1"/>
        <v>123265</v>
      </c>
      <c r="L14" s="63">
        <f t="shared" si="1"/>
        <v>2705</v>
      </c>
      <c r="M14" s="63">
        <f t="shared" si="1"/>
        <v>4580730</v>
      </c>
      <c r="N14" s="63">
        <f t="shared" si="1"/>
        <v>85922</v>
      </c>
    </row>
    <row r="15" spans="1:14" ht="18.75" customHeight="1">
      <c r="A15" s="224"/>
      <c r="B15" s="223"/>
      <c r="C15" s="245" t="s">
        <v>158</v>
      </c>
      <c r="D15" s="46" t="s">
        <v>16</v>
      </c>
      <c r="E15" s="64">
        <f>SUM(E9+E12)</f>
        <v>0</v>
      </c>
      <c r="F15" s="64">
        <f>SUM(F9+F12)</f>
        <v>0</v>
      </c>
      <c r="G15" s="64">
        <f>SUM(G9+G12)</f>
        <v>0</v>
      </c>
      <c r="H15" s="64">
        <f>SUM(H9+H12)</f>
        <v>0</v>
      </c>
      <c r="I15" s="64">
        <v>1</v>
      </c>
      <c r="J15" s="64">
        <v>1234</v>
      </c>
      <c r="K15" s="64">
        <v>9</v>
      </c>
      <c r="L15" s="64">
        <v>30</v>
      </c>
      <c r="M15" s="64">
        <v>57174</v>
      </c>
      <c r="N15" s="64">
        <v>1689</v>
      </c>
    </row>
    <row r="16" spans="1:14" ht="18.75" customHeight="1">
      <c r="A16" s="224"/>
      <c r="B16" s="223"/>
      <c r="C16" s="246"/>
      <c r="D16" s="46" t="s">
        <v>17</v>
      </c>
      <c r="E16" s="65">
        <f>SUM(E10+E13:E13)</f>
        <v>32</v>
      </c>
      <c r="F16" s="65">
        <f>SUM(F10+F13:F13)</f>
        <v>348</v>
      </c>
      <c r="G16" s="65">
        <f aca="true" t="shared" si="2" ref="G16:N16">SUM(G10+G13:G13)</f>
        <v>323757</v>
      </c>
      <c r="H16" s="65">
        <f t="shared" si="2"/>
        <v>4459</v>
      </c>
      <c r="I16" s="65">
        <f t="shared" si="2"/>
        <v>6338</v>
      </c>
      <c r="J16" s="65">
        <f t="shared" si="2"/>
        <v>7945419</v>
      </c>
      <c r="K16" s="65">
        <f t="shared" si="2"/>
        <v>128578</v>
      </c>
      <c r="L16" s="65">
        <f t="shared" si="2"/>
        <v>4170</v>
      </c>
      <c r="M16" s="65">
        <f t="shared" si="2"/>
        <v>7163917</v>
      </c>
      <c r="N16" s="65">
        <f t="shared" si="2"/>
        <v>140471</v>
      </c>
    </row>
    <row r="17" spans="1:14" ht="18.75" customHeight="1">
      <c r="A17" s="224"/>
      <c r="B17" s="223"/>
      <c r="C17" s="247"/>
      <c r="D17" s="40" t="s">
        <v>1</v>
      </c>
      <c r="E17" s="64">
        <f>SUM(E15:E16)</f>
        <v>32</v>
      </c>
      <c r="F17" s="64">
        <f aca="true" t="shared" si="3" ref="F17:N17">SUM(F15:F16)</f>
        <v>348</v>
      </c>
      <c r="G17" s="64">
        <f t="shared" si="3"/>
        <v>323757</v>
      </c>
      <c r="H17" s="64">
        <f t="shared" si="3"/>
        <v>4459</v>
      </c>
      <c r="I17" s="64">
        <f t="shared" si="3"/>
        <v>6339</v>
      </c>
      <c r="J17" s="64">
        <f t="shared" si="3"/>
        <v>7946653</v>
      </c>
      <c r="K17" s="64">
        <f t="shared" si="3"/>
        <v>128587</v>
      </c>
      <c r="L17" s="64">
        <f t="shared" si="3"/>
        <v>4200</v>
      </c>
      <c r="M17" s="64">
        <f t="shared" si="3"/>
        <v>7221091</v>
      </c>
      <c r="N17" s="64">
        <f t="shared" si="3"/>
        <v>142160</v>
      </c>
    </row>
    <row r="18" spans="1:14" ht="18.75" customHeight="1">
      <c r="A18" s="224"/>
      <c r="B18" s="226" t="s">
        <v>117</v>
      </c>
      <c r="C18" s="248" t="s">
        <v>118</v>
      </c>
      <c r="D18" s="45" t="s">
        <v>16</v>
      </c>
      <c r="E18" s="62">
        <v>0</v>
      </c>
      <c r="F18" s="62">
        <v>0</v>
      </c>
      <c r="G18" s="62">
        <v>0</v>
      </c>
      <c r="H18" s="62">
        <v>0</v>
      </c>
      <c r="I18" s="63">
        <v>1</v>
      </c>
      <c r="J18" s="66">
        <v>1429</v>
      </c>
      <c r="K18" s="63">
        <v>11</v>
      </c>
      <c r="L18" s="63">
        <v>3</v>
      </c>
      <c r="M18" s="63">
        <v>5362</v>
      </c>
      <c r="N18" s="66">
        <v>119</v>
      </c>
    </row>
    <row r="19" spans="1:14" ht="18.75" customHeight="1">
      <c r="A19" s="224"/>
      <c r="B19" s="223"/>
      <c r="C19" s="249"/>
      <c r="D19" s="47" t="s">
        <v>17</v>
      </c>
      <c r="E19" s="63">
        <v>2</v>
      </c>
      <c r="F19" s="62">
        <v>0</v>
      </c>
      <c r="G19" s="62">
        <v>0</v>
      </c>
      <c r="H19" s="62">
        <v>0</v>
      </c>
      <c r="I19" s="66">
        <v>121</v>
      </c>
      <c r="J19" s="63">
        <v>163480</v>
      </c>
      <c r="K19" s="63">
        <v>7429</v>
      </c>
      <c r="L19" s="63">
        <v>79</v>
      </c>
      <c r="M19" s="63">
        <v>135049</v>
      </c>
      <c r="N19" s="63">
        <v>5320</v>
      </c>
    </row>
    <row r="20" spans="1:14" ht="18.75" customHeight="1">
      <c r="A20" s="224"/>
      <c r="B20" s="223"/>
      <c r="C20" s="249"/>
      <c r="D20" s="15" t="s">
        <v>1</v>
      </c>
      <c r="E20" s="63">
        <f>SUM(E18:E19)</f>
        <v>2</v>
      </c>
      <c r="F20" s="63">
        <f aca="true" t="shared" si="4" ref="F20:N20">SUM(F18:F19)</f>
        <v>0</v>
      </c>
      <c r="G20" s="63">
        <f t="shared" si="4"/>
        <v>0</v>
      </c>
      <c r="H20" s="63">
        <f t="shared" si="4"/>
        <v>0</v>
      </c>
      <c r="I20" s="63">
        <f t="shared" si="4"/>
        <v>122</v>
      </c>
      <c r="J20" s="63">
        <f t="shared" si="4"/>
        <v>164909</v>
      </c>
      <c r="K20" s="63">
        <f t="shared" si="4"/>
        <v>7440</v>
      </c>
      <c r="L20" s="63">
        <f t="shared" si="4"/>
        <v>82</v>
      </c>
      <c r="M20" s="63">
        <f t="shared" si="4"/>
        <v>140411</v>
      </c>
      <c r="N20" s="63">
        <f t="shared" si="4"/>
        <v>5439</v>
      </c>
    </row>
    <row r="21" spans="1:14" ht="18.75" customHeight="1">
      <c r="A21" s="224"/>
      <c r="B21" s="223"/>
      <c r="C21" s="227" t="s">
        <v>119</v>
      </c>
      <c r="D21" s="45" t="s">
        <v>16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</row>
    <row r="22" spans="1:14" ht="18.75" customHeight="1">
      <c r="A22" s="224"/>
      <c r="B22" s="223"/>
      <c r="C22" s="228"/>
      <c r="D22" s="45" t="s">
        <v>17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</row>
    <row r="23" spans="1:14" ht="18.75" customHeight="1">
      <c r="A23" s="224"/>
      <c r="B23" s="223"/>
      <c r="C23" s="228"/>
      <c r="D23" s="15" t="s">
        <v>1</v>
      </c>
      <c r="E23" s="63">
        <f>SUM(E21:E22)</f>
        <v>0</v>
      </c>
      <c r="F23" s="63">
        <f aca="true" t="shared" si="5" ref="F23:N23">SUM(F21:F22)</f>
        <v>0</v>
      </c>
      <c r="G23" s="63">
        <f t="shared" si="5"/>
        <v>0</v>
      </c>
      <c r="H23" s="63">
        <f t="shared" si="5"/>
        <v>0</v>
      </c>
      <c r="I23" s="63">
        <f t="shared" si="5"/>
        <v>0</v>
      </c>
      <c r="J23" s="63">
        <f t="shared" si="5"/>
        <v>0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3">
        <f t="shared" si="5"/>
        <v>0</v>
      </c>
    </row>
    <row r="24" spans="1:14" ht="18.75" customHeight="1">
      <c r="A24" s="224"/>
      <c r="B24" s="223"/>
      <c r="C24" s="239" t="s">
        <v>162</v>
      </c>
      <c r="D24" s="45" t="s">
        <v>16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1</v>
      </c>
      <c r="M24" s="62">
        <v>2000</v>
      </c>
      <c r="N24" s="62">
        <v>60</v>
      </c>
    </row>
    <row r="25" spans="1:14" ht="18.75" customHeight="1">
      <c r="A25" s="224"/>
      <c r="B25" s="223"/>
      <c r="C25" s="223"/>
      <c r="D25" s="45" t="s">
        <v>17</v>
      </c>
      <c r="E25" s="63">
        <v>0</v>
      </c>
      <c r="F25" s="63">
        <v>0</v>
      </c>
      <c r="G25" s="63">
        <v>0</v>
      </c>
      <c r="H25" s="63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</row>
    <row r="26" spans="1:14" ht="18.75" customHeight="1">
      <c r="A26" s="224"/>
      <c r="B26" s="223"/>
      <c r="C26" s="223"/>
      <c r="D26" s="15" t="s">
        <v>1</v>
      </c>
      <c r="E26" s="63">
        <f>SUM(E24:E25)</f>
        <v>0</v>
      </c>
      <c r="F26" s="63">
        <f aca="true" t="shared" si="6" ref="F26:N26">SUM(F24:F25)</f>
        <v>0</v>
      </c>
      <c r="G26" s="63">
        <f t="shared" si="6"/>
        <v>0</v>
      </c>
      <c r="H26" s="63">
        <f t="shared" si="6"/>
        <v>0</v>
      </c>
      <c r="I26" s="63">
        <f t="shared" si="6"/>
        <v>0</v>
      </c>
      <c r="J26" s="63">
        <f t="shared" si="6"/>
        <v>0</v>
      </c>
      <c r="K26" s="63">
        <f t="shared" si="6"/>
        <v>0</v>
      </c>
      <c r="L26" s="63">
        <f t="shared" si="6"/>
        <v>1</v>
      </c>
      <c r="M26" s="63">
        <f t="shared" si="6"/>
        <v>2000</v>
      </c>
      <c r="N26" s="63">
        <f t="shared" si="6"/>
        <v>60</v>
      </c>
    </row>
    <row r="27" spans="1:14" ht="18.75" customHeight="1">
      <c r="A27" s="224"/>
      <c r="B27" s="223"/>
      <c r="C27" s="239" t="s">
        <v>164</v>
      </c>
      <c r="D27" s="45" t="s">
        <v>16</v>
      </c>
      <c r="E27" s="62">
        <v>0</v>
      </c>
      <c r="F27" s="62">
        <v>0</v>
      </c>
      <c r="G27" s="62">
        <v>0</v>
      </c>
      <c r="H27" s="62">
        <v>0</v>
      </c>
      <c r="I27" s="62">
        <v>1</v>
      </c>
      <c r="J27" s="62">
        <v>1378</v>
      </c>
      <c r="K27" s="62">
        <v>41</v>
      </c>
      <c r="L27" s="63">
        <v>0</v>
      </c>
      <c r="M27" s="63">
        <v>0</v>
      </c>
      <c r="N27" s="63">
        <v>0</v>
      </c>
    </row>
    <row r="28" spans="1:14" ht="18.75" customHeight="1">
      <c r="A28" s="224"/>
      <c r="B28" s="223"/>
      <c r="C28" s="223"/>
      <c r="D28" s="45" t="s">
        <v>17</v>
      </c>
      <c r="E28" s="63">
        <v>12</v>
      </c>
      <c r="F28" s="63">
        <v>2</v>
      </c>
      <c r="G28" s="63">
        <v>1692</v>
      </c>
      <c r="H28" s="63">
        <v>84</v>
      </c>
      <c r="I28" s="63">
        <v>384</v>
      </c>
      <c r="J28" s="63">
        <v>470973</v>
      </c>
      <c r="K28" s="63">
        <v>14135</v>
      </c>
      <c r="L28" s="63">
        <v>137</v>
      </c>
      <c r="M28" s="63">
        <v>238333</v>
      </c>
      <c r="N28" s="63">
        <v>6671</v>
      </c>
    </row>
    <row r="29" spans="1:14" ht="18.75" customHeight="1">
      <c r="A29" s="224"/>
      <c r="B29" s="223"/>
      <c r="C29" s="223"/>
      <c r="D29" s="15" t="s">
        <v>1</v>
      </c>
      <c r="E29" s="63">
        <f>SUM(E27:E28)</f>
        <v>12</v>
      </c>
      <c r="F29" s="63">
        <f aca="true" t="shared" si="7" ref="F29:N29">SUM(F27:F28)</f>
        <v>2</v>
      </c>
      <c r="G29" s="63">
        <f t="shared" si="7"/>
        <v>1692</v>
      </c>
      <c r="H29" s="63">
        <f t="shared" si="7"/>
        <v>84</v>
      </c>
      <c r="I29" s="63">
        <f t="shared" si="7"/>
        <v>385</v>
      </c>
      <c r="J29" s="63">
        <f t="shared" si="7"/>
        <v>472351</v>
      </c>
      <c r="K29" s="63">
        <f t="shared" si="7"/>
        <v>14176</v>
      </c>
      <c r="L29" s="63">
        <f t="shared" si="7"/>
        <v>137</v>
      </c>
      <c r="M29" s="63">
        <f t="shared" si="7"/>
        <v>238333</v>
      </c>
      <c r="N29" s="63">
        <f t="shared" si="7"/>
        <v>6671</v>
      </c>
    </row>
    <row r="30" spans="1:14" ht="18.75" customHeight="1">
      <c r="A30" s="224"/>
      <c r="B30" s="223"/>
      <c r="C30" s="245" t="s">
        <v>159</v>
      </c>
      <c r="D30" s="46" t="s">
        <v>16</v>
      </c>
      <c r="E30" s="64">
        <f>SUM(E18+E21+E24+E27)</f>
        <v>0</v>
      </c>
      <c r="F30" s="64">
        <f>SUM(F18+F21+F24+F27)</f>
        <v>0</v>
      </c>
      <c r="G30" s="64">
        <f aca="true" t="shared" si="8" ref="G30:N30">SUM(G18+G21+G24+G27)</f>
        <v>0</v>
      </c>
      <c r="H30" s="64">
        <f t="shared" si="8"/>
        <v>0</v>
      </c>
      <c r="I30" s="64">
        <f t="shared" si="8"/>
        <v>2</v>
      </c>
      <c r="J30" s="64">
        <f t="shared" si="8"/>
        <v>2807</v>
      </c>
      <c r="K30" s="64">
        <f t="shared" si="8"/>
        <v>52</v>
      </c>
      <c r="L30" s="64">
        <f t="shared" si="8"/>
        <v>4</v>
      </c>
      <c r="M30" s="64">
        <f t="shared" si="8"/>
        <v>7362</v>
      </c>
      <c r="N30" s="64">
        <f t="shared" si="8"/>
        <v>179</v>
      </c>
    </row>
    <row r="31" spans="1:14" ht="18.75" customHeight="1">
      <c r="A31" s="224"/>
      <c r="B31" s="223"/>
      <c r="C31" s="246"/>
      <c r="D31" s="46" t="s">
        <v>17</v>
      </c>
      <c r="E31" s="64">
        <f>SUM(E19+E22+E25+E28)</f>
        <v>14</v>
      </c>
      <c r="F31" s="64">
        <f aca="true" t="shared" si="9" ref="F31:N31">SUM(F19+F22+F25+F28)</f>
        <v>2</v>
      </c>
      <c r="G31" s="64">
        <f t="shared" si="9"/>
        <v>1692</v>
      </c>
      <c r="H31" s="64">
        <f t="shared" si="9"/>
        <v>84</v>
      </c>
      <c r="I31" s="64">
        <f t="shared" si="9"/>
        <v>505</v>
      </c>
      <c r="J31" s="64">
        <f t="shared" si="9"/>
        <v>634453</v>
      </c>
      <c r="K31" s="64">
        <f t="shared" si="9"/>
        <v>21564</v>
      </c>
      <c r="L31" s="64">
        <f t="shared" si="9"/>
        <v>216</v>
      </c>
      <c r="M31" s="64">
        <f t="shared" si="9"/>
        <v>373382</v>
      </c>
      <c r="N31" s="64">
        <f t="shared" si="9"/>
        <v>11991</v>
      </c>
    </row>
    <row r="32" spans="1:14" ht="18.75" customHeight="1">
      <c r="A32" s="224"/>
      <c r="B32" s="223"/>
      <c r="C32" s="247"/>
      <c r="D32" s="40" t="s">
        <v>1</v>
      </c>
      <c r="E32" s="64">
        <f>SUM(E30:E31)</f>
        <v>14</v>
      </c>
      <c r="F32" s="64">
        <f aca="true" t="shared" si="10" ref="F32:N32">SUM(F30:F31)</f>
        <v>2</v>
      </c>
      <c r="G32" s="64">
        <f t="shared" si="10"/>
        <v>1692</v>
      </c>
      <c r="H32" s="64">
        <f t="shared" si="10"/>
        <v>84</v>
      </c>
      <c r="I32" s="64">
        <f t="shared" si="10"/>
        <v>507</v>
      </c>
      <c r="J32" s="64">
        <f t="shared" si="10"/>
        <v>637260</v>
      </c>
      <c r="K32" s="64">
        <f t="shared" si="10"/>
        <v>21616</v>
      </c>
      <c r="L32" s="64">
        <f t="shared" si="10"/>
        <v>220</v>
      </c>
      <c r="M32" s="64">
        <f t="shared" si="10"/>
        <v>380744</v>
      </c>
      <c r="N32" s="64">
        <f t="shared" si="10"/>
        <v>12170</v>
      </c>
    </row>
    <row r="33" spans="1:14" ht="18.75" customHeight="1">
      <c r="A33" s="224"/>
      <c r="B33" s="239" t="s">
        <v>160</v>
      </c>
      <c r="C33" s="243" t="s">
        <v>16</v>
      </c>
      <c r="D33" s="16" t="s">
        <v>18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</row>
    <row r="34" spans="1:14" ht="18.75" customHeight="1">
      <c r="A34" s="224"/>
      <c r="B34" s="223"/>
      <c r="C34" s="244"/>
      <c r="D34" s="16" t="s">
        <v>85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</row>
    <row r="35" spans="1:14" ht="18.75" customHeight="1">
      <c r="A35" s="224"/>
      <c r="B35" s="223"/>
      <c r="C35" s="239" t="s">
        <v>19</v>
      </c>
      <c r="D35" s="223"/>
      <c r="E35" s="63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3">
        <v>0</v>
      </c>
      <c r="M35" s="63">
        <v>0</v>
      </c>
      <c r="N35" s="63">
        <v>0</v>
      </c>
    </row>
    <row r="36" spans="1:14" ht="18.75" customHeight="1">
      <c r="A36" s="224"/>
      <c r="B36" s="223"/>
      <c r="C36" s="239" t="s">
        <v>1</v>
      </c>
      <c r="D36" s="223"/>
      <c r="E36" s="63">
        <f>SUM(E33:E35)</f>
        <v>0</v>
      </c>
      <c r="F36" s="63">
        <f aca="true" t="shared" si="11" ref="F36:N36">SUM(F33:F35)</f>
        <v>0</v>
      </c>
      <c r="G36" s="63">
        <f t="shared" si="11"/>
        <v>0</v>
      </c>
      <c r="H36" s="63">
        <f t="shared" si="11"/>
        <v>0</v>
      </c>
      <c r="I36" s="63">
        <f t="shared" si="11"/>
        <v>0</v>
      </c>
      <c r="J36" s="63">
        <f t="shared" si="11"/>
        <v>0</v>
      </c>
      <c r="K36" s="63">
        <f t="shared" si="11"/>
        <v>0</v>
      </c>
      <c r="L36" s="63">
        <f t="shared" si="11"/>
        <v>0</v>
      </c>
      <c r="M36" s="63">
        <f t="shared" si="11"/>
        <v>0</v>
      </c>
      <c r="N36" s="63">
        <f t="shared" si="11"/>
        <v>0</v>
      </c>
    </row>
    <row r="37" spans="1:14" ht="18.75" customHeight="1">
      <c r="A37" s="224"/>
      <c r="B37" s="231" t="s">
        <v>120</v>
      </c>
      <c r="C37" s="232"/>
      <c r="D37" s="45" t="s">
        <v>16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</row>
    <row r="38" spans="1:14" ht="18.75" customHeight="1">
      <c r="A38" s="224"/>
      <c r="B38" s="232"/>
      <c r="C38" s="232"/>
      <c r="D38" s="45" t="s">
        <v>17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</row>
    <row r="39" spans="1:14" ht="18.75" customHeight="1">
      <c r="A39" s="224"/>
      <c r="B39" s="232"/>
      <c r="C39" s="232"/>
      <c r="D39" s="15" t="s">
        <v>1</v>
      </c>
      <c r="E39" s="63">
        <f>SUM(E37:E38)</f>
        <v>0</v>
      </c>
      <c r="F39" s="63">
        <f aca="true" t="shared" si="12" ref="F39:N39">SUM(F37:F38)</f>
        <v>0</v>
      </c>
      <c r="G39" s="63">
        <f t="shared" si="12"/>
        <v>0</v>
      </c>
      <c r="H39" s="63">
        <f t="shared" si="12"/>
        <v>0</v>
      </c>
      <c r="I39" s="63">
        <f t="shared" si="12"/>
        <v>0</v>
      </c>
      <c r="J39" s="63">
        <f t="shared" si="12"/>
        <v>0</v>
      </c>
      <c r="K39" s="63">
        <f t="shared" si="12"/>
        <v>0</v>
      </c>
      <c r="L39" s="63">
        <f t="shared" si="12"/>
        <v>0</v>
      </c>
      <c r="M39" s="63">
        <f t="shared" si="12"/>
        <v>0</v>
      </c>
      <c r="N39" s="63">
        <f t="shared" si="12"/>
        <v>0</v>
      </c>
    </row>
    <row r="40" spans="1:14" ht="18.75" customHeight="1">
      <c r="A40" s="224"/>
      <c r="B40" s="231" t="s">
        <v>121</v>
      </c>
      <c r="C40" s="232"/>
      <c r="D40" s="45" t="s">
        <v>16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3">
        <v>3</v>
      </c>
      <c r="M40" s="63">
        <v>5268</v>
      </c>
      <c r="N40" s="63">
        <v>79</v>
      </c>
    </row>
    <row r="41" spans="1:14" ht="18.75" customHeight="1">
      <c r="A41" s="224"/>
      <c r="B41" s="232"/>
      <c r="C41" s="232"/>
      <c r="D41" s="45" t="s">
        <v>17</v>
      </c>
      <c r="E41" s="63">
        <v>21</v>
      </c>
      <c r="F41" s="63">
        <v>1</v>
      </c>
      <c r="G41" s="63">
        <v>650</v>
      </c>
      <c r="H41" s="63">
        <v>33</v>
      </c>
      <c r="I41" s="63">
        <v>9</v>
      </c>
      <c r="J41" s="63">
        <v>11992</v>
      </c>
      <c r="K41" s="63">
        <v>204</v>
      </c>
      <c r="L41" s="63">
        <v>26</v>
      </c>
      <c r="M41" s="63">
        <v>41998</v>
      </c>
      <c r="N41" s="63">
        <v>2061</v>
      </c>
    </row>
    <row r="42" spans="1:14" ht="18.75" customHeight="1">
      <c r="A42" s="224"/>
      <c r="B42" s="232"/>
      <c r="C42" s="232"/>
      <c r="D42" s="15" t="s">
        <v>1</v>
      </c>
      <c r="E42" s="63">
        <f>SUM(E40:E41)</f>
        <v>21</v>
      </c>
      <c r="F42" s="63">
        <f aca="true" t="shared" si="13" ref="F42:N42">SUM(F40:F41)</f>
        <v>1</v>
      </c>
      <c r="G42" s="63">
        <f t="shared" si="13"/>
        <v>650</v>
      </c>
      <c r="H42" s="63">
        <f t="shared" si="13"/>
        <v>33</v>
      </c>
      <c r="I42" s="63">
        <f t="shared" si="13"/>
        <v>9</v>
      </c>
      <c r="J42" s="63">
        <f t="shared" si="13"/>
        <v>11992</v>
      </c>
      <c r="K42" s="63">
        <f t="shared" si="13"/>
        <v>204</v>
      </c>
      <c r="L42" s="63">
        <f t="shared" si="13"/>
        <v>29</v>
      </c>
      <c r="M42" s="63">
        <f t="shared" si="13"/>
        <v>47266</v>
      </c>
      <c r="N42" s="63">
        <f t="shared" si="13"/>
        <v>2140</v>
      </c>
    </row>
    <row r="43" spans="1:14" ht="18.75" customHeight="1">
      <c r="A43" s="224"/>
      <c r="B43" s="233" t="s">
        <v>161</v>
      </c>
      <c r="C43" s="265"/>
      <c r="D43" s="46" t="s">
        <v>16</v>
      </c>
      <c r="E43" s="64">
        <f>E33+E34+E37+E40</f>
        <v>0</v>
      </c>
      <c r="F43" s="64">
        <f aca="true" t="shared" si="14" ref="F43:N43">F33+F34+F37+F40</f>
        <v>0</v>
      </c>
      <c r="G43" s="64">
        <f t="shared" si="14"/>
        <v>0</v>
      </c>
      <c r="H43" s="64">
        <f t="shared" si="14"/>
        <v>0</v>
      </c>
      <c r="I43" s="64">
        <f t="shared" si="14"/>
        <v>0</v>
      </c>
      <c r="J43" s="64">
        <f t="shared" si="14"/>
        <v>0</v>
      </c>
      <c r="K43" s="64">
        <f t="shared" si="14"/>
        <v>0</v>
      </c>
      <c r="L43" s="64">
        <f t="shared" si="14"/>
        <v>3</v>
      </c>
      <c r="M43" s="64">
        <f t="shared" si="14"/>
        <v>5268</v>
      </c>
      <c r="N43" s="64">
        <f t="shared" si="14"/>
        <v>79</v>
      </c>
    </row>
    <row r="44" spans="1:14" ht="18.75" customHeight="1">
      <c r="A44" s="224"/>
      <c r="B44" s="266"/>
      <c r="C44" s="267"/>
      <c r="D44" s="46" t="s">
        <v>17</v>
      </c>
      <c r="E44" s="64">
        <f>E35+E38+E41</f>
        <v>21</v>
      </c>
      <c r="F44" s="64">
        <f aca="true" t="shared" si="15" ref="F44:N44">F35+F38+F41</f>
        <v>1</v>
      </c>
      <c r="G44" s="64">
        <f t="shared" si="15"/>
        <v>650</v>
      </c>
      <c r="H44" s="64">
        <f t="shared" si="15"/>
        <v>33</v>
      </c>
      <c r="I44" s="64">
        <f t="shared" si="15"/>
        <v>9</v>
      </c>
      <c r="J44" s="64">
        <f t="shared" si="15"/>
        <v>11992</v>
      </c>
      <c r="K44" s="64">
        <f t="shared" si="15"/>
        <v>204</v>
      </c>
      <c r="L44" s="64">
        <f t="shared" si="15"/>
        <v>26</v>
      </c>
      <c r="M44" s="64">
        <f t="shared" si="15"/>
        <v>41998</v>
      </c>
      <c r="N44" s="64">
        <f t="shared" si="15"/>
        <v>2061</v>
      </c>
    </row>
    <row r="45" spans="1:14" ht="18.75" customHeight="1">
      <c r="A45" s="224"/>
      <c r="B45" s="268"/>
      <c r="C45" s="269"/>
      <c r="D45" s="40" t="s">
        <v>1</v>
      </c>
      <c r="E45" s="64">
        <f aca="true" t="shared" si="16" ref="E45:N45">SUM(E43:E44)</f>
        <v>21</v>
      </c>
      <c r="F45" s="64">
        <f t="shared" si="16"/>
        <v>1</v>
      </c>
      <c r="G45" s="64">
        <f t="shared" si="16"/>
        <v>650</v>
      </c>
      <c r="H45" s="64">
        <f t="shared" si="16"/>
        <v>33</v>
      </c>
      <c r="I45" s="64">
        <f t="shared" si="16"/>
        <v>9</v>
      </c>
      <c r="J45" s="64">
        <f t="shared" si="16"/>
        <v>11992</v>
      </c>
      <c r="K45" s="64">
        <f t="shared" si="16"/>
        <v>204</v>
      </c>
      <c r="L45" s="64">
        <f t="shared" si="16"/>
        <v>29</v>
      </c>
      <c r="M45" s="64">
        <f t="shared" si="16"/>
        <v>47266</v>
      </c>
      <c r="N45" s="64">
        <f t="shared" si="16"/>
        <v>2140</v>
      </c>
    </row>
    <row r="46" spans="1:14" ht="18.75" customHeight="1">
      <c r="A46" s="224"/>
      <c r="B46" s="259" t="s">
        <v>176</v>
      </c>
      <c r="C46" s="260"/>
      <c r="D46" s="46" t="s">
        <v>16</v>
      </c>
      <c r="E46" s="64">
        <f>SUM(E15+E30+E43)</f>
        <v>0</v>
      </c>
      <c r="F46" s="64">
        <f aca="true" t="shared" si="17" ref="F46:N48">SUM(F15+F30+F43)</f>
        <v>0</v>
      </c>
      <c r="G46" s="64">
        <f t="shared" si="17"/>
        <v>0</v>
      </c>
      <c r="H46" s="64">
        <f t="shared" si="17"/>
        <v>0</v>
      </c>
      <c r="I46" s="64">
        <f t="shared" si="17"/>
        <v>3</v>
      </c>
      <c r="J46" s="64">
        <f t="shared" si="17"/>
        <v>4041</v>
      </c>
      <c r="K46" s="64">
        <f t="shared" si="17"/>
        <v>61</v>
      </c>
      <c r="L46" s="64">
        <f t="shared" si="17"/>
        <v>37</v>
      </c>
      <c r="M46" s="64">
        <f t="shared" si="17"/>
        <v>69804</v>
      </c>
      <c r="N46" s="64">
        <f t="shared" si="17"/>
        <v>1947</v>
      </c>
    </row>
    <row r="47" spans="1:14" ht="18.75" customHeight="1">
      <c r="A47" s="224"/>
      <c r="B47" s="261"/>
      <c r="C47" s="262"/>
      <c r="D47" s="46" t="s">
        <v>17</v>
      </c>
      <c r="E47" s="64">
        <f aca="true" t="shared" si="18" ref="E47:N48">SUM(E16+E31+E44)</f>
        <v>67</v>
      </c>
      <c r="F47" s="64">
        <f t="shared" si="18"/>
        <v>351</v>
      </c>
      <c r="G47" s="64">
        <f t="shared" si="18"/>
        <v>326099</v>
      </c>
      <c r="H47" s="64">
        <f t="shared" si="18"/>
        <v>4576</v>
      </c>
      <c r="I47" s="64">
        <f t="shared" si="18"/>
        <v>6852</v>
      </c>
      <c r="J47" s="64">
        <f t="shared" si="18"/>
        <v>8591864</v>
      </c>
      <c r="K47" s="64">
        <f t="shared" si="18"/>
        <v>150346</v>
      </c>
      <c r="L47" s="64">
        <f t="shared" si="18"/>
        <v>4412</v>
      </c>
      <c r="M47" s="64">
        <f t="shared" si="18"/>
        <v>7579297</v>
      </c>
      <c r="N47" s="64">
        <f t="shared" si="18"/>
        <v>154523</v>
      </c>
    </row>
    <row r="48" spans="1:14" ht="18.75" customHeight="1">
      <c r="A48" s="224"/>
      <c r="B48" s="263"/>
      <c r="C48" s="264"/>
      <c r="D48" s="40" t="s">
        <v>1</v>
      </c>
      <c r="E48" s="64">
        <f t="shared" si="18"/>
        <v>67</v>
      </c>
      <c r="F48" s="64">
        <f t="shared" si="17"/>
        <v>351</v>
      </c>
      <c r="G48" s="64">
        <f t="shared" si="17"/>
        <v>326099</v>
      </c>
      <c r="H48" s="64">
        <f t="shared" si="17"/>
        <v>4576</v>
      </c>
      <c r="I48" s="64">
        <f t="shared" si="17"/>
        <v>6855</v>
      </c>
      <c r="J48" s="64">
        <f t="shared" si="17"/>
        <v>8595905</v>
      </c>
      <c r="K48" s="64">
        <f t="shared" si="17"/>
        <v>150407</v>
      </c>
      <c r="L48" s="64">
        <f t="shared" si="17"/>
        <v>4449</v>
      </c>
      <c r="M48" s="64">
        <f t="shared" si="17"/>
        <v>7649101</v>
      </c>
      <c r="N48" s="64">
        <f t="shared" si="17"/>
        <v>156470</v>
      </c>
    </row>
    <row r="49" spans="1:14" ht="18.75" customHeight="1">
      <c r="A49" s="242" t="s">
        <v>122</v>
      </c>
      <c r="B49" s="231" t="s">
        <v>123</v>
      </c>
      <c r="C49" s="232"/>
      <c r="D49" s="45" t="s">
        <v>16</v>
      </c>
      <c r="E49" s="62">
        <v>0</v>
      </c>
      <c r="F49" s="63">
        <v>1</v>
      </c>
      <c r="G49" s="63">
        <v>969</v>
      </c>
      <c r="H49" s="63">
        <v>29</v>
      </c>
      <c r="I49" s="63">
        <v>23</v>
      </c>
      <c r="J49" s="63">
        <v>30220</v>
      </c>
      <c r="K49" s="63">
        <v>520</v>
      </c>
      <c r="L49" s="62">
        <v>5</v>
      </c>
      <c r="M49" s="62">
        <v>8101</v>
      </c>
      <c r="N49" s="62">
        <v>220</v>
      </c>
    </row>
    <row r="50" spans="1:14" ht="18.75" customHeight="1">
      <c r="A50" s="224"/>
      <c r="B50" s="232"/>
      <c r="C50" s="232"/>
      <c r="D50" s="45" t="s">
        <v>17</v>
      </c>
      <c r="E50" s="63">
        <v>17</v>
      </c>
      <c r="F50" s="63">
        <v>4694</v>
      </c>
      <c r="G50" s="63">
        <v>4127940</v>
      </c>
      <c r="H50" s="63">
        <v>46182</v>
      </c>
      <c r="I50" s="63">
        <v>9592</v>
      </c>
      <c r="J50" s="63">
        <v>11279878</v>
      </c>
      <c r="K50" s="63">
        <v>143908</v>
      </c>
      <c r="L50" s="63">
        <v>83</v>
      </c>
      <c r="M50" s="63">
        <v>134969</v>
      </c>
      <c r="N50" s="63">
        <v>2950</v>
      </c>
    </row>
    <row r="51" spans="1:14" ht="18.75" customHeight="1">
      <c r="A51" s="224"/>
      <c r="B51" s="232"/>
      <c r="C51" s="232"/>
      <c r="D51" s="15" t="s">
        <v>1</v>
      </c>
      <c r="E51" s="63">
        <f aca="true" t="shared" si="19" ref="E51:N51">SUM(E49:E50)</f>
        <v>17</v>
      </c>
      <c r="F51" s="63">
        <f t="shared" si="19"/>
        <v>4695</v>
      </c>
      <c r="G51" s="63">
        <f t="shared" si="19"/>
        <v>4128909</v>
      </c>
      <c r="H51" s="63">
        <f t="shared" si="19"/>
        <v>46211</v>
      </c>
      <c r="I51" s="63">
        <f t="shared" si="19"/>
        <v>9615</v>
      </c>
      <c r="J51" s="63">
        <f t="shared" si="19"/>
        <v>11310098</v>
      </c>
      <c r="K51" s="63">
        <f t="shared" si="19"/>
        <v>144428</v>
      </c>
      <c r="L51" s="63">
        <f t="shared" si="19"/>
        <v>88</v>
      </c>
      <c r="M51" s="63">
        <f t="shared" si="19"/>
        <v>143070</v>
      </c>
      <c r="N51" s="63">
        <f t="shared" si="19"/>
        <v>3170</v>
      </c>
    </row>
    <row r="52" spans="1:14" ht="18.75" customHeight="1">
      <c r="A52" s="224"/>
      <c r="B52" s="229" t="s">
        <v>124</v>
      </c>
      <c r="C52" s="230"/>
      <c r="D52" s="45" t="s">
        <v>16</v>
      </c>
      <c r="E52" s="62">
        <v>0</v>
      </c>
      <c r="F52" s="63">
        <v>138</v>
      </c>
      <c r="G52" s="63">
        <v>119729</v>
      </c>
      <c r="H52" s="63">
        <v>3575</v>
      </c>
      <c r="I52" s="63">
        <v>23</v>
      </c>
      <c r="J52" s="63">
        <v>25868</v>
      </c>
      <c r="K52" s="63">
        <v>775</v>
      </c>
      <c r="L52" s="62">
        <v>0</v>
      </c>
      <c r="M52" s="62">
        <v>0</v>
      </c>
      <c r="N52" s="62">
        <v>0</v>
      </c>
    </row>
    <row r="53" spans="1:14" ht="18.75" customHeight="1">
      <c r="A53" s="224"/>
      <c r="B53" s="230"/>
      <c r="C53" s="230"/>
      <c r="D53" s="45" t="s">
        <v>17</v>
      </c>
      <c r="E53" s="63">
        <v>9</v>
      </c>
      <c r="F53" s="63">
        <v>2921</v>
      </c>
      <c r="G53" s="63">
        <v>2367419</v>
      </c>
      <c r="H53" s="63">
        <v>67894</v>
      </c>
      <c r="I53" s="63">
        <v>453</v>
      </c>
      <c r="J53" s="63">
        <v>498334</v>
      </c>
      <c r="K53" s="63">
        <v>14921</v>
      </c>
      <c r="L53" s="63">
        <v>4</v>
      </c>
      <c r="M53" s="63">
        <v>6809</v>
      </c>
      <c r="N53" s="63">
        <v>204</v>
      </c>
    </row>
    <row r="54" spans="1:14" ht="18.75" customHeight="1">
      <c r="A54" s="224"/>
      <c r="B54" s="230"/>
      <c r="C54" s="230"/>
      <c r="D54" s="15" t="s">
        <v>1</v>
      </c>
      <c r="E54" s="63">
        <f aca="true" t="shared" si="20" ref="E54:N54">SUM(E52:E53)</f>
        <v>9</v>
      </c>
      <c r="F54" s="63">
        <f t="shared" si="20"/>
        <v>3059</v>
      </c>
      <c r="G54" s="63">
        <f t="shared" si="20"/>
        <v>2487148</v>
      </c>
      <c r="H54" s="63">
        <f t="shared" si="20"/>
        <v>71469</v>
      </c>
      <c r="I54" s="63">
        <f t="shared" si="20"/>
        <v>476</v>
      </c>
      <c r="J54" s="63">
        <f t="shared" si="20"/>
        <v>524202</v>
      </c>
      <c r="K54" s="63">
        <f t="shared" si="20"/>
        <v>15696</v>
      </c>
      <c r="L54" s="63">
        <f t="shared" si="20"/>
        <v>4</v>
      </c>
      <c r="M54" s="63">
        <f t="shared" si="20"/>
        <v>6809</v>
      </c>
      <c r="N54" s="63">
        <f t="shared" si="20"/>
        <v>204</v>
      </c>
    </row>
    <row r="55" spans="1:14" ht="18.75" customHeight="1">
      <c r="A55" s="224"/>
      <c r="B55" s="231" t="s">
        <v>125</v>
      </c>
      <c r="C55" s="232"/>
      <c r="D55" s="45" t="s">
        <v>16</v>
      </c>
      <c r="E55" s="62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2">
        <v>0</v>
      </c>
      <c r="M55" s="62">
        <v>0</v>
      </c>
      <c r="N55" s="62">
        <v>0</v>
      </c>
    </row>
    <row r="56" spans="1:14" ht="18.75" customHeight="1">
      <c r="A56" s="224"/>
      <c r="B56" s="232"/>
      <c r="C56" s="232"/>
      <c r="D56" s="45" t="s">
        <v>17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</row>
    <row r="57" spans="1:14" ht="18.75" customHeight="1">
      <c r="A57" s="224"/>
      <c r="B57" s="232"/>
      <c r="C57" s="232"/>
      <c r="D57" s="15" t="s">
        <v>1</v>
      </c>
      <c r="E57" s="63">
        <f>SUM(E55:E56)</f>
        <v>0</v>
      </c>
      <c r="F57" s="63">
        <f aca="true" t="shared" si="21" ref="F57:N57">SUM(F55:F56)</f>
        <v>0</v>
      </c>
      <c r="G57" s="63">
        <f t="shared" si="21"/>
        <v>0</v>
      </c>
      <c r="H57" s="63">
        <f t="shared" si="21"/>
        <v>0</v>
      </c>
      <c r="I57" s="63">
        <f t="shared" si="21"/>
        <v>0</v>
      </c>
      <c r="J57" s="63">
        <f t="shared" si="21"/>
        <v>0</v>
      </c>
      <c r="K57" s="63">
        <f t="shared" si="21"/>
        <v>0</v>
      </c>
      <c r="L57" s="63">
        <f t="shared" si="21"/>
        <v>0</v>
      </c>
      <c r="M57" s="63">
        <f t="shared" si="21"/>
        <v>0</v>
      </c>
      <c r="N57" s="63">
        <f t="shared" si="21"/>
        <v>0</v>
      </c>
    </row>
    <row r="58" spans="1:14" ht="18.75" customHeight="1">
      <c r="A58" s="224"/>
      <c r="B58" s="233" t="s">
        <v>148</v>
      </c>
      <c r="C58" s="234"/>
      <c r="D58" s="46" t="s">
        <v>16</v>
      </c>
      <c r="E58" s="64">
        <f aca="true" t="shared" si="22" ref="E58:N59">SUM(E49,E52,E55)</f>
        <v>0</v>
      </c>
      <c r="F58" s="64">
        <f t="shared" si="22"/>
        <v>139</v>
      </c>
      <c r="G58" s="64">
        <f t="shared" si="22"/>
        <v>120698</v>
      </c>
      <c r="H58" s="64">
        <f t="shared" si="22"/>
        <v>3604</v>
      </c>
      <c r="I58" s="64">
        <f t="shared" si="22"/>
        <v>46</v>
      </c>
      <c r="J58" s="64">
        <f t="shared" si="22"/>
        <v>56088</v>
      </c>
      <c r="K58" s="64">
        <f t="shared" si="22"/>
        <v>1295</v>
      </c>
      <c r="L58" s="64">
        <f t="shared" si="22"/>
        <v>5</v>
      </c>
      <c r="M58" s="64">
        <f t="shared" si="22"/>
        <v>8101</v>
      </c>
      <c r="N58" s="64">
        <f t="shared" si="22"/>
        <v>220</v>
      </c>
    </row>
    <row r="59" spans="1:14" ht="18.75" customHeight="1">
      <c r="A59" s="224"/>
      <c r="B59" s="235"/>
      <c r="C59" s="236"/>
      <c r="D59" s="46" t="s">
        <v>17</v>
      </c>
      <c r="E59" s="64">
        <f t="shared" si="22"/>
        <v>26</v>
      </c>
      <c r="F59" s="64">
        <f t="shared" si="22"/>
        <v>7615</v>
      </c>
      <c r="G59" s="64">
        <f t="shared" si="22"/>
        <v>6495359</v>
      </c>
      <c r="H59" s="64">
        <f t="shared" si="22"/>
        <v>114076</v>
      </c>
      <c r="I59" s="64">
        <f t="shared" si="22"/>
        <v>10045</v>
      </c>
      <c r="J59" s="64">
        <f t="shared" si="22"/>
        <v>11778212</v>
      </c>
      <c r="K59" s="64">
        <f t="shared" si="22"/>
        <v>158829</v>
      </c>
      <c r="L59" s="64">
        <f t="shared" si="22"/>
        <v>87</v>
      </c>
      <c r="M59" s="64">
        <f t="shared" si="22"/>
        <v>141778</v>
      </c>
      <c r="N59" s="64">
        <f t="shared" si="22"/>
        <v>3154</v>
      </c>
    </row>
    <row r="60" spans="1:14" ht="18.75" customHeight="1">
      <c r="A60" s="224"/>
      <c r="B60" s="237"/>
      <c r="C60" s="238"/>
      <c r="D60" s="40" t="s">
        <v>1</v>
      </c>
      <c r="E60" s="64">
        <f aca="true" t="shared" si="23" ref="E60:N60">SUM(E58:E59)</f>
        <v>26</v>
      </c>
      <c r="F60" s="64">
        <f t="shared" si="23"/>
        <v>7754</v>
      </c>
      <c r="G60" s="64">
        <f t="shared" si="23"/>
        <v>6616057</v>
      </c>
      <c r="H60" s="64">
        <f t="shared" si="23"/>
        <v>117680</v>
      </c>
      <c r="I60" s="64">
        <f t="shared" si="23"/>
        <v>10091</v>
      </c>
      <c r="J60" s="64">
        <f t="shared" si="23"/>
        <v>11834300</v>
      </c>
      <c r="K60" s="64">
        <f t="shared" si="23"/>
        <v>160124</v>
      </c>
      <c r="L60" s="64">
        <f t="shared" si="23"/>
        <v>92</v>
      </c>
      <c r="M60" s="64">
        <f t="shared" si="23"/>
        <v>149879</v>
      </c>
      <c r="N60" s="64">
        <f t="shared" si="23"/>
        <v>3374</v>
      </c>
    </row>
    <row r="61" spans="1:14" ht="18.75" customHeight="1">
      <c r="A61" s="250" t="s">
        <v>147</v>
      </c>
      <c r="B61" s="251"/>
      <c r="C61" s="252"/>
      <c r="D61" s="46" t="s">
        <v>16</v>
      </c>
      <c r="E61" s="64">
        <f>SUM(E46,E58)</f>
        <v>0</v>
      </c>
      <c r="F61" s="64">
        <f aca="true" t="shared" si="24" ref="F61:N62">SUM(F46,F58)</f>
        <v>139</v>
      </c>
      <c r="G61" s="64">
        <f t="shared" si="24"/>
        <v>120698</v>
      </c>
      <c r="H61" s="64">
        <f t="shared" si="24"/>
        <v>3604</v>
      </c>
      <c r="I61" s="64">
        <f t="shared" si="24"/>
        <v>49</v>
      </c>
      <c r="J61" s="64">
        <f t="shared" si="24"/>
        <v>60129</v>
      </c>
      <c r="K61" s="64">
        <f t="shared" si="24"/>
        <v>1356</v>
      </c>
      <c r="L61" s="64">
        <f t="shared" si="24"/>
        <v>42</v>
      </c>
      <c r="M61" s="64">
        <f t="shared" si="24"/>
        <v>77905</v>
      </c>
      <c r="N61" s="64">
        <f t="shared" si="24"/>
        <v>2167</v>
      </c>
    </row>
    <row r="62" spans="1:14" ht="18.75" customHeight="1">
      <c r="A62" s="253"/>
      <c r="B62" s="254"/>
      <c r="C62" s="255"/>
      <c r="D62" s="46" t="s">
        <v>17</v>
      </c>
      <c r="E62" s="64">
        <f>SUM(E47,E59)</f>
        <v>93</v>
      </c>
      <c r="F62" s="64">
        <f t="shared" si="24"/>
        <v>7966</v>
      </c>
      <c r="G62" s="64">
        <f t="shared" si="24"/>
        <v>6821458</v>
      </c>
      <c r="H62" s="64">
        <f t="shared" si="24"/>
        <v>118652</v>
      </c>
      <c r="I62" s="64">
        <f t="shared" si="24"/>
        <v>16897</v>
      </c>
      <c r="J62" s="64">
        <f t="shared" si="24"/>
        <v>20370076</v>
      </c>
      <c r="K62" s="64">
        <f t="shared" si="24"/>
        <v>309175</v>
      </c>
      <c r="L62" s="64">
        <f t="shared" si="24"/>
        <v>4499</v>
      </c>
      <c r="M62" s="64">
        <f t="shared" si="24"/>
        <v>7721075</v>
      </c>
      <c r="N62" s="64">
        <f t="shared" si="24"/>
        <v>157677</v>
      </c>
    </row>
    <row r="63" spans="1:14" ht="18.75" customHeight="1" thickBot="1">
      <c r="A63" s="256"/>
      <c r="B63" s="257"/>
      <c r="C63" s="258"/>
      <c r="D63" s="43" t="s">
        <v>1</v>
      </c>
      <c r="E63" s="73">
        <f>SUM(E61:E62)</f>
        <v>93</v>
      </c>
      <c r="F63" s="73">
        <f aca="true" t="shared" si="25" ref="F63:N63">SUM(F61:F62)</f>
        <v>8105</v>
      </c>
      <c r="G63" s="73">
        <f t="shared" si="25"/>
        <v>6942156</v>
      </c>
      <c r="H63" s="73">
        <f t="shared" si="25"/>
        <v>122256</v>
      </c>
      <c r="I63" s="73">
        <f t="shared" si="25"/>
        <v>16946</v>
      </c>
      <c r="J63" s="73">
        <f t="shared" si="25"/>
        <v>20430205</v>
      </c>
      <c r="K63" s="73">
        <f t="shared" si="25"/>
        <v>310531</v>
      </c>
      <c r="L63" s="73">
        <f t="shared" si="25"/>
        <v>4541</v>
      </c>
      <c r="M63" s="73">
        <f t="shared" si="25"/>
        <v>7798980</v>
      </c>
      <c r="N63" s="73">
        <f t="shared" si="25"/>
        <v>159844</v>
      </c>
    </row>
    <row r="64" spans="1:14" ht="13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ht="17.25">
      <c r="A65" s="219" t="s">
        <v>83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44"/>
      <c r="M65" s="44"/>
      <c r="N65" s="44"/>
    </row>
    <row r="66" spans="1:14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</sheetData>
  <sheetProtection/>
  <mergeCells count="35">
    <mergeCell ref="L7:L8"/>
    <mergeCell ref="F7:F8"/>
    <mergeCell ref="I7:I8"/>
    <mergeCell ref="C30:C32"/>
    <mergeCell ref="B33:B36"/>
    <mergeCell ref="C33:C34"/>
    <mergeCell ref="C35:D35"/>
    <mergeCell ref="C36:D36"/>
    <mergeCell ref="A61:C63"/>
    <mergeCell ref="B37:C39"/>
    <mergeCell ref="B40:C42"/>
    <mergeCell ref="B46:C48"/>
    <mergeCell ref="A49:A60"/>
    <mergeCell ref="B49:C51"/>
    <mergeCell ref="B43:C45"/>
    <mergeCell ref="A4:H5"/>
    <mergeCell ref="I6:K6"/>
    <mergeCell ref="L6:N6"/>
    <mergeCell ref="A9:A48"/>
    <mergeCell ref="B9:B17"/>
    <mergeCell ref="C9:C11"/>
    <mergeCell ref="C12:C14"/>
    <mergeCell ref="C15:C17"/>
    <mergeCell ref="B18:B32"/>
    <mergeCell ref="C18:C20"/>
    <mergeCell ref="A65:K65"/>
    <mergeCell ref="A6:D8"/>
    <mergeCell ref="E6:E8"/>
    <mergeCell ref="F6:H6"/>
    <mergeCell ref="C21:C23"/>
    <mergeCell ref="B52:C54"/>
    <mergeCell ref="B55:C57"/>
    <mergeCell ref="B58:C60"/>
    <mergeCell ref="C24:C26"/>
    <mergeCell ref="C27:C2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68" r:id="rId1"/>
  <rowBreaks count="1" manualBreakCount="1">
    <brk id="65" max="13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6:L63"/>
  <sheetViews>
    <sheetView zoomScale="75" zoomScaleNormal="75" zoomScaleSheetLayoutView="75" zoomScalePageLayoutView="0" workbookViewId="0" topLeftCell="A1">
      <pane xSplit="8" ySplit="15" topLeftCell="I16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A43" sqref="A43:L45"/>
    </sheetView>
  </sheetViews>
  <sheetFormatPr defaultColWidth="9.00390625" defaultRowHeight="13.5"/>
  <cols>
    <col min="1" max="1" width="8.625" style="0" customWidth="1"/>
    <col min="2" max="3" width="11.125" style="0" customWidth="1"/>
    <col min="4" max="4" width="8.625" style="0" customWidth="1"/>
    <col min="5" max="6" width="11.125" style="0" customWidth="1"/>
    <col min="7" max="7" width="8.625" style="0" customWidth="1"/>
    <col min="8" max="9" width="11.125" style="0" customWidth="1"/>
    <col min="10" max="10" width="8.625" style="0" customWidth="1"/>
    <col min="11" max="12" width="11.125" style="0" customWidth="1"/>
  </cols>
  <sheetData>
    <row r="5" ht="13.5" customHeight="1" thickBot="1"/>
    <row r="6" spans="1:12" ht="16.5" customHeight="1">
      <c r="A6" s="271" t="s">
        <v>20</v>
      </c>
      <c r="B6" s="272"/>
      <c r="C6" s="272"/>
      <c r="D6" s="271" t="s">
        <v>21</v>
      </c>
      <c r="E6" s="272"/>
      <c r="F6" s="272"/>
      <c r="G6" s="271" t="s">
        <v>22</v>
      </c>
      <c r="H6" s="272"/>
      <c r="I6" s="272"/>
      <c r="J6" s="271" t="s">
        <v>23</v>
      </c>
      <c r="K6" s="272"/>
      <c r="L6" s="273"/>
    </row>
    <row r="7" spans="1:12" ht="16.5" customHeight="1">
      <c r="A7" s="270" t="s">
        <v>14</v>
      </c>
      <c r="B7" s="34" t="s">
        <v>84</v>
      </c>
      <c r="C7" s="34" t="s">
        <v>86</v>
      </c>
      <c r="D7" s="270" t="s">
        <v>14</v>
      </c>
      <c r="E7" s="34" t="s">
        <v>84</v>
      </c>
      <c r="F7" s="34" t="s">
        <v>86</v>
      </c>
      <c r="G7" s="270" t="s">
        <v>14</v>
      </c>
      <c r="H7" s="34" t="s">
        <v>84</v>
      </c>
      <c r="I7" s="34" t="s">
        <v>86</v>
      </c>
      <c r="J7" s="270" t="s">
        <v>14</v>
      </c>
      <c r="K7" s="34" t="s">
        <v>84</v>
      </c>
      <c r="L7" s="35" t="s">
        <v>86</v>
      </c>
    </row>
    <row r="8" spans="1:12" ht="16.5" customHeight="1">
      <c r="A8" s="270"/>
      <c r="B8" s="31" t="s">
        <v>141</v>
      </c>
      <c r="C8" s="31" t="s">
        <v>142</v>
      </c>
      <c r="D8" s="270"/>
      <c r="E8" s="31" t="s">
        <v>141</v>
      </c>
      <c r="F8" s="31" t="s">
        <v>142</v>
      </c>
      <c r="G8" s="270"/>
      <c r="H8" s="31" t="s">
        <v>141</v>
      </c>
      <c r="I8" s="31" t="s">
        <v>142</v>
      </c>
      <c r="J8" s="270"/>
      <c r="K8" s="31" t="s">
        <v>141</v>
      </c>
      <c r="L8" s="39" t="s">
        <v>142</v>
      </c>
    </row>
    <row r="9" spans="1:12" ht="18.75" customHeight="1">
      <c r="A9" s="63">
        <v>0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2">
        <v>0</v>
      </c>
      <c r="H9" s="62">
        <v>0</v>
      </c>
      <c r="I9" s="62">
        <v>0</v>
      </c>
      <c r="J9" s="67">
        <f>'P92'!F9+'P92'!I9+'P92'!L9+'P93'!A9+'P93'!D9+'P93'!G9</f>
        <v>0</v>
      </c>
      <c r="K9" s="67">
        <f>H9+E9+B9+'P92'!M9+'P92'!J9+'P92'!G9</f>
        <v>0</v>
      </c>
      <c r="L9" s="68">
        <f>I9+F9+C9+'P92'!N9+'P92'!K9+'P92'!H9</f>
        <v>0</v>
      </c>
    </row>
    <row r="10" spans="1:12" ht="18.75" customHeight="1">
      <c r="A10" s="63">
        <v>2870</v>
      </c>
      <c r="B10" s="63">
        <v>6489593</v>
      </c>
      <c r="C10" s="63">
        <v>125045</v>
      </c>
      <c r="D10" s="63">
        <v>1683</v>
      </c>
      <c r="E10" s="63">
        <v>4599315</v>
      </c>
      <c r="F10" s="63">
        <v>119696</v>
      </c>
      <c r="G10" s="63">
        <v>2453</v>
      </c>
      <c r="H10" s="63">
        <v>11522557</v>
      </c>
      <c r="I10" s="63">
        <v>401842</v>
      </c>
      <c r="J10" s="67">
        <f>'P92'!F10+'P92'!I10+'P92'!L10+'P93'!A10+'P93'!D10+'P93'!G10</f>
        <v>8645</v>
      </c>
      <c r="K10" s="67">
        <f>H10+E10+B10+'P92'!M10+'P92'!J10+'P92'!G10</f>
        <v>25451934</v>
      </c>
      <c r="L10" s="68">
        <f>I10+F10+C10+'P92'!N10+'P92'!K10+'P92'!H10</f>
        <v>708377</v>
      </c>
    </row>
    <row r="11" spans="1:12" ht="18.75" customHeight="1">
      <c r="A11" s="63">
        <f>SUM(A9:A10)</f>
        <v>2870</v>
      </c>
      <c r="B11" s="63">
        <f aca="true" t="shared" si="0" ref="B11:I11">SUM(B9:B10)</f>
        <v>6489593</v>
      </c>
      <c r="C11" s="63">
        <f t="shared" si="0"/>
        <v>125045</v>
      </c>
      <c r="D11" s="63">
        <f t="shared" si="0"/>
        <v>1683</v>
      </c>
      <c r="E11" s="63">
        <f t="shared" si="0"/>
        <v>4599315</v>
      </c>
      <c r="F11" s="63">
        <f t="shared" si="0"/>
        <v>119696</v>
      </c>
      <c r="G11" s="63">
        <f t="shared" si="0"/>
        <v>2453</v>
      </c>
      <c r="H11" s="63">
        <f t="shared" si="0"/>
        <v>11522557</v>
      </c>
      <c r="I11" s="63">
        <f t="shared" si="0"/>
        <v>401842</v>
      </c>
      <c r="J11" s="67">
        <f>'P92'!F11+'P92'!I11+'P92'!L11+'P93'!A11+'P93'!D11+'P93'!G11</f>
        <v>8645</v>
      </c>
      <c r="K11" s="67">
        <f>H11+E11+B11+'P92'!M11+'P92'!J11+'P92'!G11</f>
        <v>25451934</v>
      </c>
      <c r="L11" s="68">
        <f>I11+F11+C11+'P92'!N11+'P92'!K11+'P92'!H11</f>
        <v>708377</v>
      </c>
    </row>
    <row r="12" spans="1:12" ht="18.75" customHeight="1">
      <c r="A12" s="63">
        <v>31</v>
      </c>
      <c r="B12" s="63">
        <v>66698</v>
      </c>
      <c r="C12" s="63">
        <v>2000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7">
        <f>'P92'!F12+'P92'!I12+'P92'!L12+'P93'!A12+'P93'!D12+'P93'!G12</f>
        <v>62</v>
      </c>
      <c r="K12" s="67">
        <f>H12+E12+B12+'P92'!M12+'P92'!J12+'P92'!G12</f>
        <v>125106</v>
      </c>
      <c r="L12" s="68">
        <f>I12+F12+C12+'P92'!N12+'P92'!K12+'P92'!H12</f>
        <v>3698</v>
      </c>
    </row>
    <row r="13" spans="1:12" ht="18.75" customHeight="1">
      <c r="A13" s="63">
        <v>1079</v>
      </c>
      <c r="B13" s="63">
        <v>2368799</v>
      </c>
      <c r="C13" s="63">
        <v>40620</v>
      </c>
      <c r="D13" s="63">
        <v>193</v>
      </c>
      <c r="E13" s="63">
        <v>520230</v>
      </c>
      <c r="F13" s="63">
        <v>11038</v>
      </c>
      <c r="G13" s="63">
        <v>16</v>
      </c>
      <c r="H13" s="63">
        <v>67417</v>
      </c>
      <c r="I13" s="63">
        <v>3104</v>
      </c>
      <c r="J13" s="67">
        <f>'P92'!F13+'P92'!I13+'P92'!L13+'P93'!A13+'P93'!D13+'P93'!G13</f>
        <v>10505</v>
      </c>
      <c r="K13" s="67">
        <f>H13+E13+B13+'P92'!M13+'P92'!J13+'P92'!G13</f>
        <v>15549070</v>
      </c>
      <c r="L13" s="68">
        <f>I13+F13+C13+'P92'!N13+'P92'!K13+'P92'!H13</f>
        <v>266476</v>
      </c>
    </row>
    <row r="14" spans="1:12" ht="18.75" customHeight="1">
      <c r="A14" s="63">
        <f>SUM(A12:A13)</f>
        <v>1110</v>
      </c>
      <c r="B14" s="63">
        <f>SUM(B12:B13)</f>
        <v>2435497</v>
      </c>
      <c r="C14" s="63">
        <f aca="true" t="shared" si="1" ref="C14:I14">SUM(C12:C13)</f>
        <v>42620</v>
      </c>
      <c r="D14" s="63">
        <f t="shared" si="1"/>
        <v>193</v>
      </c>
      <c r="E14" s="63">
        <f t="shared" si="1"/>
        <v>520230</v>
      </c>
      <c r="F14" s="63">
        <f t="shared" si="1"/>
        <v>11038</v>
      </c>
      <c r="G14" s="63">
        <f t="shared" si="1"/>
        <v>16</v>
      </c>
      <c r="H14" s="63">
        <f t="shared" si="1"/>
        <v>67417</v>
      </c>
      <c r="I14" s="63">
        <f t="shared" si="1"/>
        <v>3104</v>
      </c>
      <c r="J14" s="67">
        <f>SUM(J12:J13)</f>
        <v>10567</v>
      </c>
      <c r="K14" s="67">
        <f>SUM(K12:K13)</f>
        <v>15674176</v>
      </c>
      <c r="L14" s="68">
        <f>SUM(L12:L13)</f>
        <v>270174</v>
      </c>
    </row>
    <row r="15" spans="1:12" ht="18.75" customHeight="1">
      <c r="A15" s="64">
        <v>31</v>
      </c>
      <c r="B15" s="64">
        <v>66698</v>
      </c>
      <c r="C15" s="64">
        <v>2000</v>
      </c>
      <c r="D15" s="64">
        <f aca="true" t="shared" si="2" ref="A15:I16">SUM(D9+D12)</f>
        <v>0</v>
      </c>
      <c r="E15" s="64">
        <f t="shared" si="2"/>
        <v>0</v>
      </c>
      <c r="F15" s="64">
        <f t="shared" si="2"/>
        <v>0</v>
      </c>
      <c r="G15" s="64">
        <f t="shared" si="2"/>
        <v>0</v>
      </c>
      <c r="H15" s="64">
        <f t="shared" si="2"/>
        <v>0</v>
      </c>
      <c r="I15" s="64">
        <f t="shared" si="2"/>
        <v>0</v>
      </c>
      <c r="J15" s="69">
        <f aca="true" t="shared" si="3" ref="J15:L16">SUM(J9+J12)</f>
        <v>62</v>
      </c>
      <c r="K15" s="69">
        <f t="shared" si="3"/>
        <v>125106</v>
      </c>
      <c r="L15" s="70">
        <f t="shared" si="3"/>
        <v>3698</v>
      </c>
    </row>
    <row r="16" spans="1:12" ht="18.75" customHeight="1">
      <c r="A16" s="64">
        <f t="shared" si="2"/>
        <v>3949</v>
      </c>
      <c r="B16" s="64">
        <v>8858392</v>
      </c>
      <c r="C16" s="64">
        <v>165665</v>
      </c>
      <c r="D16" s="64">
        <f t="shared" si="2"/>
        <v>1876</v>
      </c>
      <c r="E16" s="64">
        <f t="shared" si="2"/>
        <v>5119545</v>
      </c>
      <c r="F16" s="64">
        <f t="shared" si="2"/>
        <v>130734</v>
      </c>
      <c r="G16" s="64">
        <f t="shared" si="2"/>
        <v>2469</v>
      </c>
      <c r="H16" s="64">
        <f t="shared" si="2"/>
        <v>11589974</v>
      </c>
      <c r="I16" s="64">
        <f t="shared" si="2"/>
        <v>404946</v>
      </c>
      <c r="J16" s="69">
        <f t="shared" si="3"/>
        <v>19150</v>
      </c>
      <c r="K16" s="69">
        <f t="shared" si="3"/>
        <v>41001004</v>
      </c>
      <c r="L16" s="70">
        <f t="shared" si="3"/>
        <v>974853</v>
      </c>
    </row>
    <row r="17" spans="1:12" ht="18.75" customHeight="1">
      <c r="A17" s="64">
        <f aca="true" t="shared" si="4" ref="A17:I17">SUM(A15:A16)</f>
        <v>3980</v>
      </c>
      <c r="B17" s="64">
        <f t="shared" si="4"/>
        <v>8925090</v>
      </c>
      <c r="C17" s="64">
        <f t="shared" si="4"/>
        <v>167665</v>
      </c>
      <c r="D17" s="64">
        <f t="shared" si="4"/>
        <v>1876</v>
      </c>
      <c r="E17" s="64">
        <f t="shared" si="4"/>
        <v>5119545</v>
      </c>
      <c r="F17" s="64">
        <f t="shared" si="4"/>
        <v>130734</v>
      </c>
      <c r="G17" s="64">
        <f t="shared" si="4"/>
        <v>2469</v>
      </c>
      <c r="H17" s="64">
        <f t="shared" si="4"/>
        <v>11589974</v>
      </c>
      <c r="I17" s="64">
        <f t="shared" si="4"/>
        <v>404946</v>
      </c>
      <c r="J17" s="69">
        <f>SUM(J15:J16)</f>
        <v>19212</v>
      </c>
      <c r="K17" s="69">
        <f>SUM(K15:K16)</f>
        <v>41126110</v>
      </c>
      <c r="L17" s="70">
        <f>SUM(L15:L16)</f>
        <v>978551</v>
      </c>
    </row>
    <row r="18" spans="1:12" ht="18.75" customHeight="1">
      <c r="A18" s="63">
        <v>14</v>
      </c>
      <c r="B18" s="63">
        <v>31148</v>
      </c>
      <c r="C18" s="63">
        <v>436</v>
      </c>
      <c r="D18" s="63">
        <v>8</v>
      </c>
      <c r="E18" s="66">
        <v>23018</v>
      </c>
      <c r="F18" s="63">
        <v>501</v>
      </c>
      <c r="G18" s="66">
        <v>437</v>
      </c>
      <c r="H18" s="66">
        <v>5045743</v>
      </c>
      <c r="I18" s="63">
        <v>49998</v>
      </c>
      <c r="J18" s="67">
        <f>'P92'!F18+'P92'!I18+'P92'!L18+'P93'!A18+'P93'!D18+'P93'!G18</f>
        <v>463</v>
      </c>
      <c r="K18" s="71">
        <f>'P92'!F18+'P92'!G18+'P92'!J18+'P92'!M18+'P93'!B18+'P93'!E18+'P93'!H18</f>
        <v>5106700</v>
      </c>
      <c r="L18" s="68">
        <f>I18+F18+C18+'P92'!N18+'P92'!K18+'P92'!H18</f>
        <v>51065</v>
      </c>
    </row>
    <row r="19" spans="1:12" ht="18.75" customHeight="1">
      <c r="A19" s="63">
        <v>65</v>
      </c>
      <c r="B19" s="63">
        <v>149415</v>
      </c>
      <c r="C19" s="66">
        <v>3355</v>
      </c>
      <c r="D19" s="66">
        <v>41</v>
      </c>
      <c r="E19" s="66">
        <v>110801</v>
      </c>
      <c r="F19" s="66">
        <v>2374</v>
      </c>
      <c r="G19" s="63">
        <v>282</v>
      </c>
      <c r="H19" s="63">
        <v>1357426</v>
      </c>
      <c r="I19" s="63">
        <v>23892</v>
      </c>
      <c r="J19" s="67">
        <f>'P92'!F19+'P92'!I19+'P92'!L19+'P93'!A19+'P93'!D19+'P93'!G19</f>
        <v>588</v>
      </c>
      <c r="K19" s="71">
        <f>H19+E19+B19+'P92'!M19+'P92'!J19+'P92'!G19</f>
        <v>1916171</v>
      </c>
      <c r="L19" s="72">
        <f>I19+F19+C19+'P92'!N19+'P92'!K19+'P92'!H19</f>
        <v>42370</v>
      </c>
    </row>
    <row r="20" spans="1:12" ht="18.75" customHeight="1">
      <c r="A20" s="63">
        <f aca="true" t="shared" si="5" ref="A20:L20">SUM(A18:A19)</f>
        <v>79</v>
      </c>
      <c r="B20" s="63">
        <f t="shared" si="5"/>
        <v>180563</v>
      </c>
      <c r="C20" s="63">
        <f t="shared" si="5"/>
        <v>3791</v>
      </c>
      <c r="D20" s="63">
        <f t="shared" si="5"/>
        <v>49</v>
      </c>
      <c r="E20" s="63">
        <f t="shared" si="5"/>
        <v>133819</v>
      </c>
      <c r="F20" s="63">
        <f t="shared" si="5"/>
        <v>2875</v>
      </c>
      <c r="G20" s="63">
        <f t="shared" si="5"/>
        <v>719</v>
      </c>
      <c r="H20" s="63">
        <f t="shared" si="5"/>
        <v>6403169</v>
      </c>
      <c r="I20" s="63">
        <f t="shared" si="5"/>
        <v>73890</v>
      </c>
      <c r="J20" s="67">
        <f t="shared" si="5"/>
        <v>1051</v>
      </c>
      <c r="K20" s="67">
        <f t="shared" si="5"/>
        <v>7022871</v>
      </c>
      <c r="L20" s="68">
        <f t="shared" si="5"/>
        <v>93435</v>
      </c>
    </row>
    <row r="21" spans="1:12" ht="18.75" customHeight="1">
      <c r="A21" s="62">
        <v>0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3">
        <v>12</v>
      </c>
      <c r="H21" s="63">
        <v>148654</v>
      </c>
      <c r="I21" s="63">
        <v>2165</v>
      </c>
      <c r="J21" s="67">
        <f>'P92'!F21+'P92'!I21+'P92'!L21+'P93'!A21+'P93'!D21+'P93'!G21</f>
        <v>12</v>
      </c>
      <c r="K21" s="67">
        <f>'P92'!F21+'P92'!G21+'P92'!J21+'P92'!M21+'P93'!B21+'P93'!E21+'P93'!H21</f>
        <v>148654</v>
      </c>
      <c r="L21" s="68">
        <f>I21+F21+C21+'P92'!N21+'P92'!K21+'P92'!H21</f>
        <v>2165</v>
      </c>
    </row>
    <row r="22" spans="1:12" ht="18.75" customHeight="1">
      <c r="A22" s="62">
        <v>0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3">
        <v>0</v>
      </c>
      <c r="H22" s="63">
        <v>0</v>
      </c>
      <c r="I22" s="63">
        <v>0</v>
      </c>
      <c r="J22" s="67">
        <f>'P92'!F22+'P92'!I22+'P92'!L22+'P93'!A22+'P93'!D22+'P93'!G22</f>
        <v>0</v>
      </c>
      <c r="K22" s="67">
        <f>H22+E22+B22+'P92'!M22+'P92'!J22+'P92'!G22</f>
        <v>0</v>
      </c>
      <c r="L22" s="68">
        <f>I22+F22+C22+'P92'!N22+'P92'!K22+'P92'!H22</f>
        <v>0</v>
      </c>
    </row>
    <row r="23" spans="1:12" ht="18.75" customHeight="1">
      <c r="A23" s="63">
        <v>0</v>
      </c>
      <c r="B23" s="63">
        <f aca="true" t="shared" si="6" ref="B23:I23">SUM(B21:B22)</f>
        <v>0</v>
      </c>
      <c r="C23" s="63">
        <f t="shared" si="6"/>
        <v>0</v>
      </c>
      <c r="D23" s="63">
        <f t="shared" si="6"/>
        <v>0</v>
      </c>
      <c r="E23" s="63">
        <f t="shared" si="6"/>
        <v>0</v>
      </c>
      <c r="F23" s="63">
        <f t="shared" si="6"/>
        <v>0</v>
      </c>
      <c r="G23" s="63">
        <f t="shared" si="6"/>
        <v>12</v>
      </c>
      <c r="H23" s="63">
        <f t="shared" si="6"/>
        <v>148654</v>
      </c>
      <c r="I23" s="63">
        <f t="shared" si="6"/>
        <v>2165</v>
      </c>
      <c r="J23" s="67">
        <f>SUM(J21:J22)</f>
        <v>12</v>
      </c>
      <c r="K23" s="67">
        <f>SUM(K21:K22)</f>
        <v>148654</v>
      </c>
      <c r="L23" s="68">
        <f>SUM(L21:L22)</f>
        <v>2165</v>
      </c>
    </row>
    <row r="24" spans="1:12" ht="18.75" customHeight="1">
      <c r="A24" s="63">
        <v>5</v>
      </c>
      <c r="B24" s="63">
        <v>12500</v>
      </c>
      <c r="C24" s="63">
        <v>375</v>
      </c>
      <c r="D24" s="63">
        <v>2</v>
      </c>
      <c r="E24" s="63">
        <v>5600</v>
      </c>
      <c r="F24" s="63">
        <v>168</v>
      </c>
      <c r="G24" s="63">
        <v>12</v>
      </c>
      <c r="H24" s="63">
        <v>111920</v>
      </c>
      <c r="I24" s="63">
        <v>3358</v>
      </c>
      <c r="J24" s="67">
        <f>'P92'!F24+'P92'!I24+'P92'!L24+'P93'!A24+'P93'!D24+'P93'!G24</f>
        <v>20</v>
      </c>
      <c r="K24" s="67">
        <f>'P92'!F24+'P92'!G24+'P92'!J24+'P92'!M24+'P93'!B24+'P93'!E24+'P93'!H24</f>
        <v>132020</v>
      </c>
      <c r="L24" s="68">
        <f>I24+F24+C24+'P92'!N24+'P92'!K24+'P92'!H24</f>
        <v>3961</v>
      </c>
    </row>
    <row r="25" spans="1:12" ht="18.75" customHeight="1">
      <c r="A25" s="62">
        <v>0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3">
        <v>1</v>
      </c>
      <c r="H25" s="63">
        <v>3800</v>
      </c>
      <c r="I25" s="63">
        <v>190</v>
      </c>
      <c r="J25" s="67">
        <f>'P92'!F25+'P92'!I25+'P92'!L25+'P93'!A25+'P93'!D25+'P93'!G25</f>
        <v>1</v>
      </c>
      <c r="K25" s="67">
        <f>H25+E25+B25+'P92'!M25+'P92'!J25+'P92'!G25</f>
        <v>3800</v>
      </c>
      <c r="L25" s="68">
        <f>I25+F25+C25+'P92'!N25+'P92'!K25+'P92'!H25</f>
        <v>190</v>
      </c>
    </row>
    <row r="26" spans="1:12" ht="18.75" customHeight="1">
      <c r="A26" s="63">
        <f>SUM(A24:A25)</f>
        <v>5</v>
      </c>
      <c r="B26" s="63">
        <f aca="true" t="shared" si="7" ref="B26:I26">SUM(B24:B25)</f>
        <v>12500</v>
      </c>
      <c r="C26" s="63">
        <f t="shared" si="7"/>
        <v>375</v>
      </c>
      <c r="D26" s="63">
        <f t="shared" si="7"/>
        <v>2</v>
      </c>
      <c r="E26" s="63">
        <f t="shared" si="7"/>
        <v>5600</v>
      </c>
      <c r="F26" s="63">
        <f t="shared" si="7"/>
        <v>168</v>
      </c>
      <c r="G26" s="63">
        <f t="shared" si="7"/>
        <v>13</v>
      </c>
      <c r="H26" s="63">
        <f t="shared" si="7"/>
        <v>115720</v>
      </c>
      <c r="I26" s="63">
        <f t="shared" si="7"/>
        <v>3548</v>
      </c>
      <c r="J26" s="67">
        <f>SUM(J24:J25)</f>
        <v>21</v>
      </c>
      <c r="K26" s="67">
        <f>SUM(K24:K25)</f>
        <v>135820</v>
      </c>
      <c r="L26" s="68">
        <f>SUM(L24:L25)</f>
        <v>4151</v>
      </c>
    </row>
    <row r="27" spans="1:12" ht="18.75" customHeight="1">
      <c r="A27" s="62">
        <v>1</v>
      </c>
      <c r="B27" s="62">
        <v>2273</v>
      </c>
      <c r="C27" s="62">
        <v>17</v>
      </c>
      <c r="D27" s="62">
        <v>3</v>
      </c>
      <c r="E27" s="62">
        <v>7934</v>
      </c>
      <c r="F27" s="62">
        <v>121</v>
      </c>
      <c r="G27" s="62">
        <v>0</v>
      </c>
      <c r="H27" s="62">
        <v>0</v>
      </c>
      <c r="I27" s="62">
        <v>0</v>
      </c>
      <c r="J27" s="67">
        <f>'P92'!F27+'P92'!I27+'P92'!L27+'P93'!A27+'P93'!D27+'P93'!G27</f>
        <v>5</v>
      </c>
      <c r="K27" s="67">
        <f>'P92'!F27+'P92'!G27+'P92'!J27+'P92'!M27+'P93'!B27+'P93'!E27+'P93'!H27</f>
        <v>11585</v>
      </c>
      <c r="L27" s="68">
        <f>I27+F27+C27+'P92'!N27+'P92'!K27+'P92'!H27</f>
        <v>179</v>
      </c>
    </row>
    <row r="28" spans="1:12" ht="18.75" customHeight="1">
      <c r="A28" s="63">
        <v>160</v>
      </c>
      <c r="B28" s="63">
        <v>366251</v>
      </c>
      <c r="C28" s="63">
        <v>8311</v>
      </c>
      <c r="D28" s="63">
        <v>127</v>
      </c>
      <c r="E28" s="63">
        <v>347904</v>
      </c>
      <c r="F28" s="63">
        <v>5927</v>
      </c>
      <c r="G28" s="63">
        <v>33</v>
      </c>
      <c r="H28" s="63">
        <v>105341</v>
      </c>
      <c r="I28" s="63">
        <v>1872</v>
      </c>
      <c r="J28" s="67">
        <f>'P92'!F28+'P92'!I28+'P92'!L28+'P93'!A28+'P93'!D28+'P93'!G28</f>
        <v>843</v>
      </c>
      <c r="K28" s="67">
        <f>H28+E28+B28+'P92'!M28+'P92'!J28+'P92'!G28</f>
        <v>1530494</v>
      </c>
      <c r="L28" s="68">
        <f>I28+F28+C28+'P92'!N28+'P92'!K28+'P92'!H28</f>
        <v>37000</v>
      </c>
    </row>
    <row r="29" spans="1:12" ht="18.75" customHeight="1">
      <c r="A29" s="63">
        <f aca="true" t="shared" si="8" ref="A29:I29">SUM(A27:A28)</f>
        <v>161</v>
      </c>
      <c r="B29" s="63">
        <f t="shared" si="8"/>
        <v>368524</v>
      </c>
      <c r="C29" s="63">
        <f t="shared" si="8"/>
        <v>8328</v>
      </c>
      <c r="D29" s="63">
        <f t="shared" si="8"/>
        <v>130</v>
      </c>
      <c r="E29" s="63">
        <f t="shared" si="8"/>
        <v>355838</v>
      </c>
      <c r="F29" s="63">
        <f t="shared" si="8"/>
        <v>6048</v>
      </c>
      <c r="G29" s="63">
        <f t="shared" si="8"/>
        <v>33</v>
      </c>
      <c r="H29" s="63">
        <f t="shared" si="8"/>
        <v>105341</v>
      </c>
      <c r="I29" s="63">
        <f t="shared" si="8"/>
        <v>1872</v>
      </c>
      <c r="J29" s="67">
        <f>SUM(J27:J28)</f>
        <v>848</v>
      </c>
      <c r="K29" s="67">
        <f>SUM(K27:K28)</f>
        <v>1542079</v>
      </c>
      <c r="L29" s="68">
        <f>SUM(L27:L28)</f>
        <v>37179</v>
      </c>
    </row>
    <row r="30" spans="1:12" ht="18.75" customHeight="1">
      <c r="A30" s="64">
        <f>SUM(A18+A21+A24+A27)</f>
        <v>20</v>
      </c>
      <c r="B30" s="64">
        <f aca="true" t="shared" si="9" ref="B30:I31">SUM(B18+B21+B24+B27)</f>
        <v>45921</v>
      </c>
      <c r="C30" s="64">
        <f t="shared" si="9"/>
        <v>828</v>
      </c>
      <c r="D30" s="64">
        <f t="shared" si="9"/>
        <v>13</v>
      </c>
      <c r="E30" s="64">
        <f t="shared" si="9"/>
        <v>36552</v>
      </c>
      <c r="F30" s="64">
        <f t="shared" si="9"/>
        <v>790</v>
      </c>
      <c r="G30" s="64">
        <f t="shared" si="9"/>
        <v>461</v>
      </c>
      <c r="H30" s="64">
        <f t="shared" si="9"/>
        <v>5306317</v>
      </c>
      <c r="I30" s="64">
        <f t="shared" si="9"/>
        <v>55521</v>
      </c>
      <c r="J30" s="69">
        <f aca="true" t="shared" si="10" ref="J30:L31">SUM(J18+J21+J24+J27)</f>
        <v>500</v>
      </c>
      <c r="K30" s="69">
        <f t="shared" si="10"/>
        <v>5398959</v>
      </c>
      <c r="L30" s="70">
        <f t="shared" si="10"/>
        <v>57370</v>
      </c>
    </row>
    <row r="31" spans="1:12" ht="18.75" customHeight="1">
      <c r="A31" s="64">
        <f>SUM(A19+A22+A25+A28)</f>
        <v>225</v>
      </c>
      <c r="B31" s="64">
        <f t="shared" si="9"/>
        <v>515666</v>
      </c>
      <c r="C31" s="64">
        <f t="shared" si="9"/>
        <v>11666</v>
      </c>
      <c r="D31" s="64">
        <f t="shared" si="9"/>
        <v>168</v>
      </c>
      <c r="E31" s="64">
        <f t="shared" si="9"/>
        <v>458705</v>
      </c>
      <c r="F31" s="64">
        <f t="shared" si="9"/>
        <v>8301</v>
      </c>
      <c r="G31" s="64">
        <f t="shared" si="9"/>
        <v>316</v>
      </c>
      <c r="H31" s="64">
        <f t="shared" si="9"/>
        <v>1466567</v>
      </c>
      <c r="I31" s="64">
        <f t="shared" si="9"/>
        <v>25954</v>
      </c>
      <c r="J31" s="69">
        <f t="shared" si="10"/>
        <v>1432</v>
      </c>
      <c r="K31" s="69">
        <f t="shared" si="10"/>
        <v>3450465</v>
      </c>
      <c r="L31" s="70">
        <f t="shared" si="10"/>
        <v>79560</v>
      </c>
    </row>
    <row r="32" spans="1:12" ht="18.75" customHeight="1">
      <c r="A32" s="64">
        <f>SUM(A30:A31)</f>
        <v>245</v>
      </c>
      <c r="B32" s="64">
        <f aca="true" t="shared" si="11" ref="B32:I32">SUM(B30:B31)</f>
        <v>561587</v>
      </c>
      <c r="C32" s="64">
        <f t="shared" si="11"/>
        <v>12494</v>
      </c>
      <c r="D32" s="64">
        <f t="shared" si="11"/>
        <v>181</v>
      </c>
      <c r="E32" s="64">
        <f t="shared" si="11"/>
        <v>495257</v>
      </c>
      <c r="F32" s="64">
        <f t="shared" si="11"/>
        <v>9091</v>
      </c>
      <c r="G32" s="64">
        <f t="shared" si="11"/>
        <v>777</v>
      </c>
      <c r="H32" s="64">
        <f t="shared" si="11"/>
        <v>6772884</v>
      </c>
      <c r="I32" s="64">
        <f t="shared" si="11"/>
        <v>81475</v>
      </c>
      <c r="J32" s="69">
        <f>SUM(J30:J31)</f>
        <v>1932</v>
      </c>
      <c r="K32" s="69">
        <f>SUM(K30:K31)</f>
        <v>8849424</v>
      </c>
      <c r="L32" s="70">
        <f>SUM(L30:L31)</f>
        <v>136930</v>
      </c>
    </row>
    <row r="33" spans="1:12" ht="18.75" customHeight="1">
      <c r="A33" s="62">
        <v>0</v>
      </c>
      <c r="B33" s="62">
        <v>0</v>
      </c>
      <c r="C33" s="62">
        <v>0</v>
      </c>
      <c r="D33" s="62">
        <v>1</v>
      </c>
      <c r="E33" s="62">
        <v>2880</v>
      </c>
      <c r="F33" s="62">
        <v>22</v>
      </c>
      <c r="G33" s="63">
        <v>27</v>
      </c>
      <c r="H33" s="63">
        <v>480804</v>
      </c>
      <c r="I33" s="63">
        <v>5296</v>
      </c>
      <c r="J33" s="67">
        <f>'P92'!F33+'P92'!I33+'P92'!L33+'P93'!A33+'P93'!D33+'P93'!G33</f>
        <v>28</v>
      </c>
      <c r="K33" s="67">
        <f>'P92'!F33+'P92'!G33+'P92'!J33+'P92'!M33+'P93'!B33+'P93'!E33+'P93'!H33</f>
        <v>483684</v>
      </c>
      <c r="L33" s="68">
        <f>I33+F33+C33+'P92'!N33+'P92'!K33+'P92'!H33</f>
        <v>5318</v>
      </c>
    </row>
    <row r="34" spans="1:12" ht="18.75" customHeight="1">
      <c r="A34" s="62">
        <v>1</v>
      </c>
      <c r="B34" s="62">
        <v>2320</v>
      </c>
      <c r="C34" s="62">
        <v>70</v>
      </c>
      <c r="D34" s="62">
        <v>0</v>
      </c>
      <c r="E34" s="62">
        <v>0</v>
      </c>
      <c r="F34" s="62">
        <v>0</v>
      </c>
      <c r="G34" s="63">
        <v>10</v>
      </c>
      <c r="H34" s="63">
        <v>192555</v>
      </c>
      <c r="I34" s="63">
        <v>3469</v>
      </c>
      <c r="J34" s="67">
        <f>'P92'!F34+'P92'!I34+'P92'!L34+'P93'!A34+'P93'!D34+'P93'!G34</f>
        <v>11</v>
      </c>
      <c r="K34" s="67">
        <f>H34+E34+B34+'P92'!M34+'P92'!J34+'P92'!G34</f>
        <v>194875</v>
      </c>
      <c r="L34" s="68">
        <f>I34+F34+C34+'P92'!N34+'P92'!K34+'P92'!H34</f>
        <v>3539</v>
      </c>
    </row>
    <row r="35" spans="1:12" ht="18.75" customHeight="1">
      <c r="A35" s="63">
        <v>1</v>
      </c>
      <c r="B35" s="63">
        <v>2461</v>
      </c>
      <c r="C35" s="63">
        <v>123</v>
      </c>
      <c r="D35" s="63">
        <v>8</v>
      </c>
      <c r="E35" s="63">
        <v>22682</v>
      </c>
      <c r="F35" s="63">
        <v>391</v>
      </c>
      <c r="G35" s="63">
        <v>20</v>
      </c>
      <c r="H35" s="63">
        <v>124252</v>
      </c>
      <c r="I35" s="63">
        <v>5620</v>
      </c>
      <c r="J35" s="67">
        <f>'P92'!F35+'P92'!I35+'P92'!L35+'P93'!A35+'P93'!D35+'P93'!G35</f>
        <v>29</v>
      </c>
      <c r="K35" s="67">
        <f>H35+E35+B35+'P92'!M35+'P92'!J35+'P92'!G35</f>
        <v>149395</v>
      </c>
      <c r="L35" s="68">
        <f>I35+F35+C35+'P92'!N35+'P92'!K35+'P92'!H35</f>
        <v>6134</v>
      </c>
    </row>
    <row r="36" spans="1:12" ht="18.75" customHeight="1">
      <c r="A36" s="63">
        <f>SUM(A33:A35)</f>
        <v>2</v>
      </c>
      <c r="B36" s="63">
        <f aca="true" t="shared" si="12" ref="B36:I36">SUM(B33:B35)</f>
        <v>4781</v>
      </c>
      <c r="C36" s="63">
        <f t="shared" si="12"/>
        <v>193</v>
      </c>
      <c r="D36" s="63">
        <f t="shared" si="12"/>
        <v>9</v>
      </c>
      <c r="E36" s="63">
        <f t="shared" si="12"/>
        <v>25562</v>
      </c>
      <c r="F36" s="63">
        <f t="shared" si="12"/>
        <v>413</v>
      </c>
      <c r="G36" s="63">
        <f t="shared" si="12"/>
        <v>57</v>
      </c>
      <c r="H36" s="63">
        <f t="shared" si="12"/>
        <v>797611</v>
      </c>
      <c r="I36" s="63">
        <f t="shared" si="12"/>
        <v>14385</v>
      </c>
      <c r="J36" s="67">
        <f>SUM(J33:J35)</f>
        <v>68</v>
      </c>
      <c r="K36" s="67">
        <f>SUM(K33:K35)</f>
        <v>827954</v>
      </c>
      <c r="L36" s="68">
        <f>SUM(L33:L35)</f>
        <v>14991</v>
      </c>
    </row>
    <row r="37" spans="1:12" ht="18.75" customHeight="1">
      <c r="A37" s="62">
        <v>0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7">
        <f>'P92'!F37+'P92'!I37+'P92'!L37+'P93'!A37+'P93'!D37+'P93'!G37</f>
        <v>0</v>
      </c>
      <c r="K37" s="67">
        <f>'P92'!F37+'P92'!G37+'P92'!J37+'P92'!M37+'P93'!B37+'P93'!E37+'P93'!H37</f>
        <v>0</v>
      </c>
      <c r="L37" s="68">
        <f>I37+F37+C37+'P92'!N37+'P92'!K37+'P92'!H37</f>
        <v>0</v>
      </c>
    </row>
    <row r="38" spans="1:12" ht="18.75" customHeight="1">
      <c r="A38" s="62">
        <v>0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7">
        <f>'P92'!F38+'P92'!I38+'P92'!L38+'P93'!A38+'P93'!D38+'P93'!G38</f>
        <v>0</v>
      </c>
      <c r="K38" s="67">
        <f>H38+E38+B38+'P92'!M38+'P92'!J38+'P92'!G38</f>
        <v>0</v>
      </c>
      <c r="L38" s="68">
        <f>I38+F38+C38+'P92'!N38+'P92'!K38+'P92'!H38</f>
        <v>0</v>
      </c>
    </row>
    <row r="39" spans="1:12" ht="18.75" customHeight="1">
      <c r="A39" s="63">
        <f>SUM(A37:A38)</f>
        <v>0</v>
      </c>
      <c r="B39" s="63">
        <f aca="true" t="shared" si="13" ref="B39:I39">SUM(B37:B38)</f>
        <v>0</v>
      </c>
      <c r="C39" s="63">
        <f t="shared" si="13"/>
        <v>0</v>
      </c>
      <c r="D39" s="63">
        <f t="shared" si="13"/>
        <v>0</v>
      </c>
      <c r="E39" s="63">
        <f t="shared" si="13"/>
        <v>0</v>
      </c>
      <c r="F39" s="63">
        <f t="shared" si="13"/>
        <v>0</v>
      </c>
      <c r="G39" s="63">
        <f t="shared" si="13"/>
        <v>0</v>
      </c>
      <c r="H39" s="63">
        <f t="shared" si="13"/>
        <v>0</v>
      </c>
      <c r="I39" s="63">
        <f t="shared" si="13"/>
        <v>0</v>
      </c>
      <c r="J39" s="67">
        <f>SUM(J37:J38)</f>
        <v>0</v>
      </c>
      <c r="K39" s="67">
        <f>SUM(K37:K38)</f>
        <v>0</v>
      </c>
      <c r="L39" s="68">
        <f>SUM(L37:L38)</f>
        <v>0</v>
      </c>
    </row>
    <row r="40" spans="1:12" ht="18.75" customHeight="1">
      <c r="A40" s="62">
        <v>3</v>
      </c>
      <c r="B40" s="62">
        <v>6842</v>
      </c>
      <c r="C40" s="62">
        <v>51</v>
      </c>
      <c r="D40" s="63">
        <v>5</v>
      </c>
      <c r="E40" s="63">
        <v>13685</v>
      </c>
      <c r="F40" s="63">
        <v>164</v>
      </c>
      <c r="G40" s="63">
        <v>59</v>
      </c>
      <c r="H40" s="63">
        <v>577169</v>
      </c>
      <c r="I40" s="63">
        <v>6631</v>
      </c>
      <c r="J40" s="67">
        <f>'P92'!F40+'P92'!I40+'P92'!L40+'P93'!A40+'P93'!D40+'P93'!G40</f>
        <v>70</v>
      </c>
      <c r="K40" s="67">
        <f>'P92'!F40+'P92'!G40+'P92'!J40+'P92'!M40+'P93'!B40+'P93'!E40+'P93'!H40</f>
        <v>602964</v>
      </c>
      <c r="L40" s="68">
        <f>I40+F40+C40+'P92'!N40+'P92'!K40+'P92'!H40</f>
        <v>6925</v>
      </c>
    </row>
    <row r="41" spans="1:12" ht="18.75" customHeight="1">
      <c r="A41" s="63">
        <v>25</v>
      </c>
      <c r="B41" s="63">
        <v>59148</v>
      </c>
      <c r="C41" s="63">
        <v>1233</v>
      </c>
      <c r="D41" s="63">
        <v>24</v>
      </c>
      <c r="E41" s="63">
        <v>65457</v>
      </c>
      <c r="F41" s="63">
        <v>2774</v>
      </c>
      <c r="G41" s="63">
        <v>78</v>
      </c>
      <c r="H41" s="63">
        <v>338180</v>
      </c>
      <c r="I41" s="63">
        <v>8469</v>
      </c>
      <c r="J41" s="67">
        <f>'P92'!F41+'P92'!I41+'P92'!L41+'P93'!A41+'P93'!D41+'P93'!G41</f>
        <v>163</v>
      </c>
      <c r="K41" s="67">
        <f>H41+E41+B41+'P92'!M41+'P92'!J41+'P92'!G41</f>
        <v>517425</v>
      </c>
      <c r="L41" s="68">
        <f>I41+F41+C41+'P92'!N41+'P92'!K41+'P92'!H41</f>
        <v>14774</v>
      </c>
    </row>
    <row r="42" spans="1:12" ht="18.75" customHeight="1">
      <c r="A42" s="63">
        <f>SUM(A40:A41)</f>
        <v>28</v>
      </c>
      <c r="B42" s="63">
        <f aca="true" t="shared" si="14" ref="B42:I42">SUM(B40:B41)</f>
        <v>65990</v>
      </c>
      <c r="C42" s="63">
        <f t="shared" si="14"/>
        <v>1284</v>
      </c>
      <c r="D42" s="63">
        <f t="shared" si="14"/>
        <v>29</v>
      </c>
      <c r="E42" s="63">
        <f t="shared" si="14"/>
        <v>79142</v>
      </c>
      <c r="F42" s="63">
        <f t="shared" si="14"/>
        <v>2938</v>
      </c>
      <c r="G42" s="63">
        <f t="shared" si="14"/>
        <v>137</v>
      </c>
      <c r="H42" s="63">
        <f t="shared" si="14"/>
        <v>915349</v>
      </c>
      <c r="I42" s="63">
        <f t="shared" si="14"/>
        <v>15100</v>
      </c>
      <c r="J42" s="67">
        <f>SUM(J40:J41)</f>
        <v>233</v>
      </c>
      <c r="K42" s="67">
        <f>SUM(K40:K41)</f>
        <v>1120389</v>
      </c>
      <c r="L42" s="68">
        <f>SUM(L40:L41)</f>
        <v>21699</v>
      </c>
    </row>
    <row r="43" spans="1:12" ht="18.75" customHeight="1">
      <c r="A43" s="64">
        <f aca="true" t="shared" si="15" ref="A43:I43">A33+A34+A37+A40</f>
        <v>4</v>
      </c>
      <c r="B43" s="64">
        <f t="shared" si="15"/>
        <v>9162</v>
      </c>
      <c r="C43" s="64">
        <f t="shared" si="15"/>
        <v>121</v>
      </c>
      <c r="D43" s="64">
        <f t="shared" si="15"/>
        <v>6</v>
      </c>
      <c r="E43" s="64">
        <f t="shared" si="15"/>
        <v>16565</v>
      </c>
      <c r="F43" s="64">
        <f t="shared" si="15"/>
        <v>186</v>
      </c>
      <c r="G43" s="64">
        <f t="shared" si="15"/>
        <v>96</v>
      </c>
      <c r="H43" s="64">
        <f t="shared" si="15"/>
        <v>1250528</v>
      </c>
      <c r="I43" s="64">
        <f t="shared" si="15"/>
        <v>15396</v>
      </c>
      <c r="J43" s="69">
        <f>J33+J34+J37+J40</f>
        <v>109</v>
      </c>
      <c r="K43" s="69">
        <f>K33+K34+K37+K40</f>
        <v>1281523</v>
      </c>
      <c r="L43" s="70">
        <f>L33+L34+L37+L40</f>
        <v>15782</v>
      </c>
    </row>
    <row r="44" spans="1:12" ht="18.75" customHeight="1">
      <c r="A44" s="64">
        <f aca="true" t="shared" si="16" ref="A44:I44">A35+A38+A41</f>
        <v>26</v>
      </c>
      <c r="B44" s="64">
        <f t="shared" si="16"/>
        <v>61609</v>
      </c>
      <c r="C44" s="64">
        <f t="shared" si="16"/>
        <v>1356</v>
      </c>
      <c r="D44" s="64">
        <f t="shared" si="16"/>
        <v>32</v>
      </c>
      <c r="E44" s="64">
        <f t="shared" si="16"/>
        <v>88139</v>
      </c>
      <c r="F44" s="64">
        <f t="shared" si="16"/>
        <v>3165</v>
      </c>
      <c r="G44" s="64">
        <f t="shared" si="16"/>
        <v>98</v>
      </c>
      <c r="H44" s="64">
        <f t="shared" si="16"/>
        <v>462432</v>
      </c>
      <c r="I44" s="64">
        <f t="shared" si="16"/>
        <v>14089</v>
      </c>
      <c r="J44" s="69">
        <f>J35+J38+J41</f>
        <v>192</v>
      </c>
      <c r="K44" s="69">
        <f>K35+K38+K41</f>
        <v>666820</v>
      </c>
      <c r="L44" s="70">
        <f>L35+L38+L41</f>
        <v>20908</v>
      </c>
    </row>
    <row r="45" spans="1:12" ht="18.75" customHeight="1">
      <c r="A45" s="64">
        <f aca="true" t="shared" si="17" ref="A45:I45">SUM(A43:A44)</f>
        <v>30</v>
      </c>
      <c r="B45" s="64">
        <f t="shared" si="17"/>
        <v>70771</v>
      </c>
      <c r="C45" s="64">
        <f t="shared" si="17"/>
        <v>1477</v>
      </c>
      <c r="D45" s="64">
        <f t="shared" si="17"/>
        <v>38</v>
      </c>
      <c r="E45" s="64">
        <f t="shared" si="17"/>
        <v>104704</v>
      </c>
      <c r="F45" s="64">
        <f t="shared" si="17"/>
        <v>3351</v>
      </c>
      <c r="G45" s="64">
        <f t="shared" si="17"/>
        <v>194</v>
      </c>
      <c r="H45" s="64">
        <f t="shared" si="17"/>
        <v>1712960</v>
      </c>
      <c r="I45" s="64">
        <f t="shared" si="17"/>
        <v>29485</v>
      </c>
      <c r="J45" s="69">
        <f>SUM(J43:J44)</f>
        <v>301</v>
      </c>
      <c r="K45" s="69">
        <f>SUM(K43:K44)</f>
        <v>1948343</v>
      </c>
      <c r="L45" s="70">
        <f>SUM(L43:L44)</f>
        <v>36690</v>
      </c>
    </row>
    <row r="46" spans="1:12" ht="18.75" customHeight="1">
      <c r="A46" s="64">
        <f aca="true" t="shared" si="18" ref="A46:I48">SUM(A15+A30+A43)</f>
        <v>55</v>
      </c>
      <c r="B46" s="64">
        <f t="shared" si="18"/>
        <v>121781</v>
      </c>
      <c r="C46" s="64">
        <f t="shared" si="18"/>
        <v>2949</v>
      </c>
      <c r="D46" s="64">
        <f t="shared" si="18"/>
        <v>19</v>
      </c>
      <c r="E46" s="64">
        <f t="shared" si="18"/>
        <v>53117</v>
      </c>
      <c r="F46" s="64">
        <f t="shared" si="18"/>
        <v>976</v>
      </c>
      <c r="G46" s="64">
        <f t="shared" si="18"/>
        <v>557</v>
      </c>
      <c r="H46" s="64">
        <f t="shared" si="18"/>
        <v>6556845</v>
      </c>
      <c r="I46" s="64">
        <f t="shared" si="18"/>
        <v>70917</v>
      </c>
      <c r="J46" s="69">
        <f aca="true" t="shared" si="19" ref="J46:L47">J15+J30+J43</f>
        <v>671</v>
      </c>
      <c r="K46" s="69">
        <f t="shared" si="19"/>
        <v>6805588</v>
      </c>
      <c r="L46" s="70">
        <f t="shared" si="19"/>
        <v>76850</v>
      </c>
    </row>
    <row r="47" spans="1:12" ht="18.75" customHeight="1">
      <c r="A47" s="64">
        <f t="shared" si="18"/>
        <v>4200</v>
      </c>
      <c r="B47" s="64">
        <f t="shared" si="18"/>
        <v>9435667</v>
      </c>
      <c r="C47" s="64">
        <f t="shared" si="18"/>
        <v>178687</v>
      </c>
      <c r="D47" s="64">
        <f t="shared" si="18"/>
        <v>2076</v>
      </c>
      <c r="E47" s="64">
        <f t="shared" si="18"/>
        <v>5666389</v>
      </c>
      <c r="F47" s="64">
        <f t="shared" si="18"/>
        <v>142200</v>
      </c>
      <c r="G47" s="64">
        <f t="shared" si="18"/>
        <v>2883</v>
      </c>
      <c r="H47" s="64">
        <f t="shared" si="18"/>
        <v>13518973</v>
      </c>
      <c r="I47" s="64">
        <f t="shared" si="18"/>
        <v>444989</v>
      </c>
      <c r="J47" s="69">
        <f t="shared" si="19"/>
        <v>20774</v>
      </c>
      <c r="K47" s="69">
        <f t="shared" si="19"/>
        <v>45118289</v>
      </c>
      <c r="L47" s="70">
        <f t="shared" si="19"/>
        <v>1075321</v>
      </c>
    </row>
    <row r="48" spans="1:12" ht="18.75" customHeight="1">
      <c r="A48" s="64">
        <f t="shared" si="18"/>
        <v>4255</v>
      </c>
      <c r="B48" s="64">
        <f t="shared" si="18"/>
        <v>9557448</v>
      </c>
      <c r="C48" s="64">
        <f t="shared" si="18"/>
        <v>181636</v>
      </c>
      <c r="D48" s="64">
        <f t="shared" si="18"/>
        <v>2095</v>
      </c>
      <c r="E48" s="64">
        <f t="shared" si="18"/>
        <v>5719506</v>
      </c>
      <c r="F48" s="64">
        <f t="shared" si="18"/>
        <v>143176</v>
      </c>
      <c r="G48" s="64">
        <f t="shared" si="18"/>
        <v>3440</v>
      </c>
      <c r="H48" s="64">
        <f t="shared" si="18"/>
        <v>20075818</v>
      </c>
      <c r="I48" s="64">
        <f t="shared" si="18"/>
        <v>515906</v>
      </c>
      <c r="J48" s="69">
        <f>SUM(J46:J47)</f>
        <v>21445</v>
      </c>
      <c r="K48" s="69">
        <f>SUM(K46:K47)</f>
        <v>51923877</v>
      </c>
      <c r="L48" s="70">
        <f>SUM(L46:L47)</f>
        <v>1152171</v>
      </c>
    </row>
    <row r="49" spans="1:12" ht="18.75" customHeight="1">
      <c r="A49" s="62">
        <v>0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7">
        <f>'P92'!F49+'P92'!I49+'P92'!L49+'P93'!A49+'P93'!D49+'P93'!G49</f>
        <v>29</v>
      </c>
      <c r="K49" s="67">
        <f>'P92'!G49+'P92'!J49+'P92'!M49+'P93'!B49+'P93'!E49+'P93'!H49</f>
        <v>39290</v>
      </c>
      <c r="L49" s="68">
        <f>I49+F49+C49+'P92'!N49+'P92'!K49+'P92'!H49</f>
        <v>769</v>
      </c>
    </row>
    <row r="50" spans="1:12" ht="18.75" customHeight="1">
      <c r="A50" s="62">
        <v>0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7">
        <f>'P92'!F50+'P92'!I50+'P92'!L50+'P93'!A50+'P93'!D50+'P93'!G50</f>
        <v>14369</v>
      </c>
      <c r="K50" s="67">
        <f>H50+E50+B50+'P92'!M50+'P92'!J50+'P92'!G50</f>
        <v>15542787</v>
      </c>
      <c r="L50" s="68">
        <f>I50+F50+C50+'P92'!N50+'P92'!K50+'P92'!H50</f>
        <v>193040</v>
      </c>
    </row>
    <row r="51" spans="1:12" ht="18.75" customHeight="1">
      <c r="A51" s="63">
        <f aca="true" t="shared" si="20" ref="A51:I51">SUM(A49:A50)</f>
        <v>0</v>
      </c>
      <c r="B51" s="63">
        <f t="shared" si="20"/>
        <v>0</v>
      </c>
      <c r="C51" s="63">
        <f t="shared" si="20"/>
        <v>0</v>
      </c>
      <c r="D51" s="63">
        <f t="shared" si="20"/>
        <v>0</v>
      </c>
      <c r="E51" s="63">
        <f t="shared" si="20"/>
        <v>0</v>
      </c>
      <c r="F51" s="63">
        <f t="shared" si="20"/>
        <v>0</v>
      </c>
      <c r="G51" s="63">
        <f t="shared" si="20"/>
        <v>0</v>
      </c>
      <c r="H51" s="63">
        <f t="shared" si="20"/>
        <v>0</v>
      </c>
      <c r="I51" s="63">
        <f t="shared" si="20"/>
        <v>0</v>
      </c>
      <c r="J51" s="67">
        <f>SUM(J49:J50)</f>
        <v>14398</v>
      </c>
      <c r="K51" s="67">
        <f>SUM(K49:K50)</f>
        <v>15582077</v>
      </c>
      <c r="L51" s="68">
        <f>SUM(L49:L50)</f>
        <v>193809</v>
      </c>
    </row>
    <row r="52" spans="1:12" ht="18.75" customHeight="1">
      <c r="A52" s="62">
        <v>0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7">
        <f>'P92'!F52+'P92'!I52+'P92'!L52+'P93'!A52+'P93'!D52+'P93'!G52</f>
        <v>161</v>
      </c>
      <c r="K52" s="67">
        <f>'P92'!G52+'P92'!J52+'P92'!M52+'P93'!B52+'P93'!E52+'P93'!H52</f>
        <v>145597</v>
      </c>
      <c r="L52" s="68">
        <f>I52+F52+C52+'P92'!N52+'P92'!K52+'P92'!H52</f>
        <v>4350</v>
      </c>
    </row>
    <row r="53" spans="1:12" ht="18.75" customHeight="1">
      <c r="A53" s="62">
        <v>0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7">
        <f>'P92'!F53+'P92'!I53+'P92'!L53+'P93'!A53+'P93'!D53+'P93'!G53</f>
        <v>3378</v>
      </c>
      <c r="K53" s="67">
        <f>H53+E53+B53+'P92'!M53+'P92'!J53+'P92'!G53</f>
        <v>2872562</v>
      </c>
      <c r="L53" s="68">
        <f>I53+F53+C53+'P92'!N53+'P92'!K53+'P92'!H53</f>
        <v>83019</v>
      </c>
    </row>
    <row r="54" spans="1:12" ht="18.75" customHeight="1">
      <c r="A54" s="63">
        <f aca="true" t="shared" si="21" ref="A54:I54">SUM(A52:A53)</f>
        <v>0</v>
      </c>
      <c r="B54" s="63">
        <f t="shared" si="21"/>
        <v>0</v>
      </c>
      <c r="C54" s="63">
        <f t="shared" si="21"/>
        <v>0</v>
      </c>
      <c r="D54" s="63">
        <f t="shared" si="21"/>
        <v>0</v>
      </c>
      <c r="E54" s="63">
        <f t="shared" si="21"/>
        <v>0</v>
      </c>
      <c r="F54" s="63">
        <f t="shared" si="21"/>
        <v>0</v>
      </c>
      <c r="G54" s="63">
        <f t="shared" si="21"/>
        <v>0</v>
      </c>
      <c r="H54" s="63">
        <f t="shared" si="21"/>
        <v>0</v>
      </c>
      <c r="I54" s="63">
        <f t="shared" si="21"/>
        <v>0</v>
      </c>
      <c r="J54" s="67">
        <f>SUM(J52:J53)</f>
        <v>3539</v>
      </c>
      <c r="K54" s="67">
        <f>SUM(K52:K53)</f>
        <v>3018159</v>
      </c>
      <c r="L54" s="68">
        <f>SUM(L52:L53)</f>
        <v>87369</v>
      </c>
    </row>
    <row r="55" spans="1:12" ht="18.75" customHeight="1">
      <c r="A55" s="62">
        <v>0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7">
        <f>'P92'!F55+'P92'!I55+'P92'!L55+'P93'!A55+'P93'!D55+'P93'!G55</f>
        <v>0</v>
      </c>
      <c r="K55" s="67">
        <f>'P92'!G55+'P92'!J55+'P92'!M55+'P93'!B55+'P93'!E55+'P93'!H55</f>
        <v>0</v>
      </c>
      <c r="L55" s="68">
        <f>I55+F55+C55+'P92'!N55+'P92'!K55+'P92'!H55</f>
        <v>0</v>
      </c>
    </row>
    <row r="56" spans="1:12" ht="18.75" customHeight="1">
      <c r="A56" s="62">
        <v>0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7">
        <f>'P92'!F56+'P92'!I56+'P92'!L56+'P93'!A56+'P93'!D56+'P93'!G56</f>
        <v>0</v>
      </c>
      <c r="K56" s="67">
        <f>H56+E56+B56+'P92'!M56+'P92'!J56+'P92'!G56</f>
        <v>0</v>
      </c>
      <c r="L56" s="68">
        <f>I56+F56+C56+'P92'!N56+'P92'!K56+'P92'!H56</f>
        <v>0</v>
      </c>
    </row>
    <row r="57" spans="1:12" ht="18.75" customHeight="1">
      <c r="A57" s="63">
        <f>SUM(A55:A56)</f>
        <v>0</v>
      </c>
      <c r="B57" s="63">
        <f aca="true" t="shared" si="22" ref="B57:I57">SUM(B55:B56)</f>
        <v>0</v>
      </c>
      <c r="C57" s="63">
        <f t="shared" si="22"/>
        <v>0</v>
      </c>
      <c r="D57" s="63">
        <f t="shared" si="22"/>
        <v>0</v>
      </c>
      <c r="E57" s="63">
        <f t="shared" si="22"/>
        <v>0</v>
      </c>
      <c r="F57" s="63">
        <f t="shared" si="22"/>
        <v>0</v>
      </c>
      <c r="G57" s="63">
        <f t="shared" si="22"/>
        <v>0</v>
      </c>
      <c r="H57" s="63">
        <f t="shared" si="22"/>
        <v>0</v>
      </c>
      <c r="I57" s="63">
        <f t="shared" si="22"/>
        <v>0</v>
      </c>
      <c r="J57" s="67">
        <f>SUM(J55:J56)</f>
        <v>0</v>
      </c>
      <c r="K57" s="67">
        <f>SUM(K55:K56)</f>
        <v>0</v>
      </c>
      <c r="L57" s="68">
        <f>SUM(L55:L56)</f>
        <v>0</v>
      </c>
    </row>
    <row r="58" spans="1:12" ht="18.75" customHeight="1">
      <c r="A58" s="64">
        <f aca="true" t="shared" si="23" ref="A58:I59">SUM(A49,A52,A55)</f>
        <v>0</v>
      </c>
      <c r="B58" s="64">
        <f t="shared" si="23"/>
        <v>0</v>
      </c>
      <c r="C58" s="64">
        <f t="shared" si="23"/>
        <v>0</v>
      </c>
      <c r="D58" s="64">
        <f t="shared" si="23"/>
        <v>0</v>
      </c>
      <c r="E58" s="64">
        <f t="shared" si="23"/>
        <v>0</v>
      </c>
      <c r="F58" s="64">
        <f t="shared" si="23"/>
        <v>0</v>
      </c>
      <c r="G58" s="64">
        <f t="shared" si="23"/>
        <v>0</v>
      </c>
      <c r="H58" s="64">
        <f t="shared" si="23"/>
        <v>0</v>
      </c>
      <c r="I58" s="64">
        <f t="shared" si="23"/>
        <v>0</v>
      </c>
      <c r="J58" s="69">
        <f aca="true" t="shared" si="24" ref="J58:L59">SUM(J49+J52+J55)</f>
        <v>190</v>
      </c>
      <c r="K58" s="69">
        <f t="shared" si="24"/>
        <v>184887</v>
      </c>
      <c r="L58" s="70">
        <f t="shared" si="24"/>
        <v>5119</v>
      </c>
    </row>
    <row r="59" spans="1:12" ht="18.75" customHeight="1">
      <c r="A59" s="64">
        <f t="shared" si="23"/>
        <v>0</v>
      </c>
      <c r="B59" s="64">
        <f t="shared" si="23"/>
        <v>0</v>
      </c>
      <c r="C59" s="64">
        <f t="shared" si="23"/>
        <v>0</v>
      </c>
      <c r="D59" s="64">
        <f t="shared" si="23"/>
        <v>0</v>
      </c>
      <c r="E59" s="64">
        <f t="shared" si="23"/>
        <v>0</v>
      </c>
      <c r="F59" s="64">
        <f t="shared" si="23"/>
        <v>0</v>
      </c>
      <c r="G59" s="64">
        <f t="shared" si="23"/>
        <v>0</v>
      </c>
      <c r="H59" s="64">
        <f t="shared" si="23"/>
        <v>0</v>
      </c>
      <c r="I59" s="64">
        <f t="shared" si="23"/>
        <v>0</v>
      </c>
      <c r="J59" s="69">
        <f t="shared" si="24"/>
        <v>17747</v>
      </c>
      <c r="K59" s="69">
        <f t="shared" si="24"/>
        <v>18415349</v>
      </c>
      <c r="L59" s="70">
        <f t="shared" si="24"/>
        <v>276059</v>
      </c>
    </row>
    <row r="60" spans="1:12" ht="18.75" customHeight="1">
      <c r="A60" s="64">
        <f aca="true" t="shared" si="25" ref="A60:I60">SUM(A58:A59)</f>
        <v>0</v>
      </c>
      <c r="B60" s="64">
        <f t="shared" si="25"/>
        <v>0</v>
      </c>
      <c r="C60" s="64">
        <f t="shared" si="25"/>
        <v>0</v>
      </c>
      <c r="D60" s="64">
        <f t="shared" si="25"/>
        <v>0</v>
      </c>
      <c r="E60" s="64">
        <f t="shared" si="25"/>
        <v>0</v>
      </c>
      <c r="F60" s="64">
        <f t="shared" si="25"/>
        <v>0</v>
      </c>
      <c r="G60" s="64">
        <f t="shared" si="25"/>
        <v>0</v>
      </c>
      <c r="H60" s="64">
        <f t="shared" si="25"/>
        <v>0</v>
      </c>
      <c r="I60" s="64">
        <f t="shared" si="25"/>
        <v>0</v>
      </c>
      <c r="J60" s="69">
        <f>SUM(J58:J59)</f>
        <v>17937</v>
      </c>
      <c r="K60" s="69">
        <f>SUM(K58:K59)</f>
        <v>18600236</v>
      </c>
      <c r="L60" s="70">
        <f>SUM(L58:L59)</f>
        <v>281178</v>
      </c>
    </row>
    <row r="61" spans="1:12" ht="18.75" customHeight="1">
      <c r="A61" s="64">
        <f aca="true" t="shared" si="26" ref="A61:I62">SUM(A46,A58)</f>
        <v>55</v>
      </c>
      <c r="B61" s="64">
        <f t="shared" si="26"/>
        <v>121781</v>
      </c>
      <c r="C61" s="64">
        <f t="shared" si="26"/>
        <v>2949</v>
      </c>
      <c r="D61" s="64">
        <f t="shared" si="26"/>
        <v>19</v>
      </c>
      <c r="E61" s="64">
        <f t="shared" si="26"/>
        <v>53117</v>
      </c>
      <c r="F61" s="64">
        <f t="shared" si="26"/>
        <v>976</v>
      </c>
      <c r="G61" s="64">
        <f t="shared" si="26"/>
        <v>557</v>
      </c>
      <c r="H61" s="64">
        <f t="shared" si="26"/>
        <v>6556845</v>
      </c>
      <c r="I61" s="64">
        <f t="shared" si="26"/>
        <v>70917</v>
      </c>
      <c r="J61" s="69">
        <f aca="true" t="shared" si="27" ref="J61:L62">J46+J58</f>
        <v>861</v>
      </c>
      <c r="K61" s="69">
        <f t="shared" si="27"/>
        <v>6990475</v>
      </c>
      <c r="L61" s="70">
        <f t="shared" si="27"/>
        <v>81969</v>
      </c>
    </row>
    <row r="62" spans="1:12" ht="18.75" customHeight="1">
      <c r="A62" s="64">
        <f t="shared" si="26"/>
        <v>4200</v>
      </c>
      <c r="B62" s="64">
        <f t="shared" si="26"/>
        <v>9435667</v>
      </c>
      <c r="C62" s="64">
        <f t="shared" si="26"/>
        <v>178687</v>
      </c>
      <c r="D62" s="64">
        <f t="shared" si="26"/>
        <v>2076</v>
      </c>
      <c r="E62" s="64">
        <f t="shared" si="26"/>
        <v>5666389</v>
      </c>
      <c r="F62" s="64">
        <f t="shared" si="26"/>
        <v>142200</v>
      </c>
      <c r="G62" s="64">
        <f t="shared" si="26"/>
        <v>2883</v>
      </c>
      <c r="H62" s="64">
        <f t="shared" si="26"/>
        <v>13518973</v>
      </c>
      <c r="I62" s="64">
        <f t="shared" si="26"/>
        <v>444989</v>
      </c>
      <c r="J62" s="69">
        <f t="shared" si="27"/>
        <v>38521</v>
      </c>
      <c r="K62" s="69">
        <f t="shared" si="27"/>
        <v>63533638</v>
      </c>
      <c r="L62" s="70">
        <f t="shared" si="27"/>
        <v>1351380</v>
      </c>
    </row>
    <row r="63" spans="1:12" ht="18.75" customHeight="1" thickBot="1">
      <c r="A63" s="73">
        <f aca="true" t="shared" si="28" ref="A63:I63">SUM(A61:A62)</f>
        <v>4255</v>
      </c>
      <c r="B63" s="73">
        <f t="shared" si="28"/>
        <v>9557448</v>
      </c>
      <c r="C63" s="73">
        <f t="shared" si="28"/>
        <v>181636</v>
      </c>
      <c r="D63" s="73">
        <f t="shared" si="28"/>
        <v>2095</v>
      </c>
      <c r="E63" s="73">
        <f t="shared" si="28"/>
        <v>5719506</v>
      </c>
      <c r="F63" s="73">
        <f t="shared" si="28"/>
        <v>143176</v>
      </c>
      <c r="G63" s="73">
        <f t="shared" si="28"/>
        <v>3440</v>
      </c>
      <c r="H63" s="73">
        <f t="shared" si="28"/>
        <v>20075818</v>
      </c>
      <c r="I63" s="73">
        <f t="shared" si="28"/>
        <v>515906</v>
      </c>
      <c r="J63" s="74">
        <f>SUM(J61:J62)</f>
        <v>39382</v>
      </c>
      <c r="K63" s="74">
        <f>SUM(K61:K62)</f>
        <v>70524113</v>
      </c>
      <c r="L63" s="75">
        <f>SUM(L61:L62)</f>
        <v>1433349</v>
      </c>
    </row>
  </sheetData>
  <sheetProtection/>
  <mergeCells count="8">
    <mergeCell ref="J7:J8"/>
    <mergeCell ref="G7:G8"/>
    <mergeCell ref="A7:A8"/>
    <mergeCell ref="D7:D8"/>
    <mergeCell ref="A6:C6"/>
    <mergeCell ref="D6:F6"/>
    <mergeCell ref="G6:I6"/>
    <mergeCell ref="J6:L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65"/>
  <sheetViews>
    <sheetView zoomScale="75" zoomScaleNormal="75" zoomScalePageLayoutView="0" workbookViewId="0" topLeftCell="A1">
      <pane xSplit="10" ySplit="15" topLeftCell="K37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E43" sqref="E43:N45"/>
    </sheetView>
  </sheetViews>
  <sheetFormatPr defaultColWidth="9.00390625" defaultRowHeight="13.5"/>
  <cols>
    <col min="1" max="2" width="3.625" style="0" customWidth="1"/>
    <col min="3" max="3" width="8.875" style="0" customWidth="1"/>
    <col min="5" max="6" width="8.625" style="0" customWidth="1"/>
    <col min="7" max="8" width="11.125" style="0" customWidth="1"/>
    <col min="9" max="9" width="8.625" style="0" customWidth="1"/>
    <col min="10" max="11" width="11.125" style="0" customWidth="1"/>
    <col min="12" max="12" width="8.625" style="0" customWidth="1"/>
    <col min="13" max="14" width="11.125" style="0" customWidth="1"/>
  </cols>
  <sheetData>
    <row r="4" spans="1:14" ht="13.5" customHeight="1">
      <c r="A4" s="240" t="s">
        <v>177</v>
      </c>
      <c r="B4" s="240"/>
      <c r="C4" s="240"/>
      <c r="D4" s="240"/>
      <c r="E4" s="240"/>
      <c r="F4" s="240"/>
      <c r="G4" s="240"/>
      <c r="H4" s="240"/>
      <c r="I4" s="240"/>
      <c r="J4" s="3"/>
      <c r="K4" s="3"/>
      <c r="L4" s="3"/>
      <c r="M4" s="3"/>
      <c r="N4" s="3"/>
    </row>
    <row r="5" spans="1:14" ht="13.5" customHeight="1" thickBot="1">
      <c r="A5" s="274"/>
      <c r="B5" s="274"/>
      <c r="C5" s="274"/>
      <c r="D5" s="274"/>
      <c r="E5" s="274"/>
      <c r="F5" s="274"/>
      <c r="G5" s="274"/>
      <c r="H5" s="274"/>
      <c r="I5" s="274"/>
      <c r="J5" s="3"/>
      <c r="K5" s="3"/>
      <c r="L5" s="3"/>
      <c r="M5" s="3"/>
      <c r="N5" s="3"/>
    </row>
    <row r="6" spans="1:14" ht="16.5" customHeight="1">
      <c r="A6" s="276" t="s">
        <v>156</v>
      </c>
      <c r="B6" s="277"/>
      <c r="C6" s="277"/>
      <c r="D6" s="277"/>
      <c r="E6" s="281" t="s">
        <v>126</v>
      </c>
      <c r="F6" s="281" t="s">
        <v>24</v>
      </c>
      <c r="G6" s="277"/>
      <c r="H6" s="277"/>
      <c r="I6" s="281" t="s">
        <v>25</v>
      </c>
      <c r="J6" s="277"/>
      <c r="K6" s="277"/>
      <c r="L6" s="281" t="s">
        <v>26</v>
      </c>
      <c r="M6" s="277"/>
      <c r="N6" s="277"/>
    </row>
    <row r="7" spans="1:14" ht="16.5" customHeight="1">
      <c r="A7" s="278"/>
      <c r="B7" s="279"/>
      <c r="C7" s="279"/>
      <c r="D7" s="279"/>
      <c r="E7" s="275"/>
      <c r="F7" s="275" t="s">
        <v>14</v>
      </c>
      <c r="G7" s="18" t="s">
        <v>113</v>
      </c>
      <c r="H7" s="18" t="s">
        <v>127</v>
      </c>
      <c r="I7" s="275" t="s">
        <v>27</v>
      </c>
      <c r="J7" s="18" t="s">
        <v>113</v>
      </c>
      <c r="K7" s="18" t="s">
        <v>127</v>
      </c>
      <c r="L7" s="275" t="s">
        <v>14</v>
      </c>
      <c r="M7" s="18" t="s">
        <v>113</v>
      </c>
      <c r="N7" s="18" t="s">
        <v>127</v>
      </c>
    </row>
    <row r="8" spans="1:14" ht="16.5" customHeight="1">
      <c r="A8" s="280"/>
      <c r="B8" s="279"/>
      <c r="C8" s="279"/>
      <c r="D8" s="279"/>
      <c r="E8" s="279"/>
      <c r="F8" s="275"/>
      <c r="G8" s="31" t="s">
        <v>141</v>
      </c>
      <c r="H8" s="31" t="s">
        <v>142</v>
      </c>
      <c r="I8" s="275"/>
      <c r="J8" s="31" t="s">
        <v>141</v>
      </c>
      <c r="K8" s="31" t="s">
        <v>142</v>
      </c>
      <c r="L8" s="275"/>
      <c r="M8" s="31" t="s">
        <v>141</v>
      </c>
      <c r="N8" s="31" t="s">
        <v>142</v>
      </c>
    </row>
    <row r="9" spans="1:14" ht="18.75" customHeight="1">
      <c r="A9" s="242" t="s">
        <v>15</v>
      </c>
      <c r="B9" s="239" t="s">
        <v>140</v>
      </c>
      <c r="C9" s="231" t="s">
        <v>115</v>
      </c>
      <c r="D9" s="41" t="s">
        <v>16</v>
      </c>
      <c r="E9" s="76">
        <v>11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</row>
    <row r="10" spans="1:14" ht="18.75" customHeight="1">
      <c r="A10" s="224"/>
      <c r="B10" s="223"/>
      <c r="C10" s="232"/>
      <c r="D10" s="41" t="s">
        <v>17</v>
      </c>
      <c r="E10" s="76">
        <v>9677</v>
      </c>
      <c r="F10" s="76">
        <v>607</v>
      </c>
      <c r="G10" s="76">
        <v>359779</v>
      </c>
      <c r="H10" s="76">
        <v>15668</v>
      </c>
      <c r="I10" s="76">
        <v>471</v>
      </c>
      <c r="J10" s="76">
        <v>374742</v>
      </c>
      <c r="K10" s="76">
        <v>16073</v>
      </c>
      <c r="L10" s="76">
        <v>326</v>
      </c>
      <c r="M10" s="76">
        <v>323885</v>
      </c>
      <c r="N10" s="76">
        <v>14273</v>
      </c>
    </row>
    <row r="11" spans="1:14" ht="18.75" customHeight="1">
      <c r="A11" s="224"/>
      <c r="B11" s="223"/>
      <c r="C11" s="232"/>
      <c r="D11" s="15" t="s">
        <v>1</v>
      </c>
      <c r="E11" s="76">
        <f aca="true" t="shared" si="0" ref="E11:N11">SUM(E9:E10)</f>
        <v>9688</v>
      </c>
      <c r="F11" s="76">
        <f t="shared" si="0"/>
        <v>607</v>
      </c>
      <c r="G11" s="76">
        <f t="shared" si="0"/>
        <v>359779</v>
      </c>
      <c r="H11" s="76">
        <f t="shared" si="0"/>
        <v>15668</v>
      </c>
      <c r="I11" s="76">
        <f t="shared" si="0"/>
        <v>471</v>
      </c>
      <c r="J11" s="76">
        <f t="shared" si="0"/>
        <v>374742</v>
      </c>
      <c r="K11" s="76">
        <f t="shared" si="0"/>
        <v>16073</v>
      </c>
      <c r="L11" s="76">
        <f t="shared" si="0"/>
        <v>326</v>
      </c>
      <c r="M11" s="76">
        <f t="shared" si="0"/>
        <v>323885</v>
      </c>
      <c r="N11" s="76">
        <f t="shared" si="0"/>
        <v>14273</v>
      </c>
    </row>
    <row r="12" spans="1:14" ht="18.75" customHeight="1">
      <c r="A12" s="224"/>
      <c r="B12" s="223"/>
      <c r="C12" s="231" t="s">
        <v>116</v>
      </c>
      <c r="D12" s="41" t="s">
        <v>16</v>
      </c>
      <c r="E12" s="76">
        <v>61</v>
      </c>
      <c r="F12" s="78">
        <v>2</v>
      </c>
      <c r="G12" s="78">
        <v>1137</v>
      </c>
      <c r="H12" s="78">
        <v>19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</row>
    <row r="13" spans="1:14" ht="18.75" customHeight="1">
      <c r="A13" s="224"/>
      <c r="B13" s="223"/>
      <c r="C13" s="232"/>
      <c r="D13" s="41" t="s">
        <v>17</v>
      </c>
      <c r="E13" s="76">
        <v>12151</v>
      </c>
      <c r="F13" s="76">
        <v>444</v>
      </c>
      <c r="G13" s="76">
        <v>261533</v>
      </c>
      <c r="H13" s="76">
        <v>8314</v>
      </c>
      <c r="I13" s="76">
        <v>207</v>
      </c>
      <c r="J13" s="76">
        <v>161523</v>
      </c>
      <c r="K13" s="76">
        <v>5621</v>
      </c>
      <c r="L13" s="76">
        <v>88</v>
      </c>
      <c r="M13" s="76">
        <v>87366</v>
      </c>
      <c r="N13" s="76">
        <v>3291</v>
      </c>
    </row>
    <row r="14" spans="1:14" ht="18.75" customHeight="1">
      <c r="A14" s="224"/>
      <c r="B14" s="223"/>
      <c r="C14" s="232"/>
      <c r="D14" s="15" t="s">
        <v>1</v>
      </c>
      <c r="E14" s="76">
        <f>SUM(E12:E13)</f>
        <v>12212</v>
      </c>
      <c r="F14" s="76">
        <f aca="true" t="shared" si="1" ref="F14:N14">SUM(F12:F13)</f>
        <v>446</v>
      </c>
      <c r="G14" s="76">
        <f t="shared" si="1"/>
        <v>262670</v>
      </c>
      <c r="H14" s="76">
        <f t="shared" si="1"/>
        <v>8333</v>
      </c>
      <c r="I14" s="76">
        <f t="shared" si="1"/>
        <v>207</v>
      </c>
      <c r="J14" s="76">
        <f t="shared" si="1"/>
        <v>161523</v>
      </c>
      <c r="K14" s="76">
        <f t="shared" si="1"/>
        <v>5621</v>
      </c>
      <c r="L14" s="76">
        <f t="shared" si="1"/>
        <v>88</v>
      </c>
      <c r="M14" s="76">
        <f t="shared" si="1"/>
        <v>87366</v>
      </c>
      <c r="N14" s="76">
        <f t="shared" si="1"/>
        <v>3291</v>
      </c>
    </row>
    <row r="15" spans="1:14" ht="18.75" customHeight="1">
      <c r="A15" s="224"/>
      <c r="B15" s="223"/>
      <c r="C15" s="245" t="s">
        <v>165</v>
      </c>
      <c r="D15" s="48" t="s">
        <v>16</v>
      </c>
      <c r="E15" s="79">
        <f>SUM(E9+E12)</f>
        <v>72</v>
      </c>
      <c r="F15" s="79">
        <f aca="true" t="shared" si="2" ref="F15:N16">SUM(F9+F12)</f>
        <v>2</v>
      </c>
      <c r="G15" s="79">
        <f t="shared" si="2"/>
        <v>1137</v>
      </c>
      <c r="H15" s="79">
        <f t="shared" si="2"/>
        <v>19</v>
      </c>
      <c r="I15" s="79">
        <f t="shared" si="2"/>
        <v>0</v>
      </c>
      <c r="J15" s="79">
        <f t="shared" si="2"/>
        <v>0</v>
      </c>
      <c r="K15" s="79">
        <f t="shared" si="2"/>
        <v>0</v>
      </c>
      <c r="L15" s="79">
        <f t="shared" si="2"/>
        <v>0</v>
      </c>
      <c r="M15" s="79">
        <f t="shared" si="2"/>
        <v>0</v>
      </c>
      <c r="N15" s="79">
        <f t="shared" si="2"/>
        <v>0</v>
      </c>
    </row>
    <row r="16" spans="1:14" ht="18.75" customHeight="1">
      <c r="A16" s="224"/>
      <c r="B16" s="223"/>
      <c r="C16" s="246"/>
      <c r="D16" s="48" t="s">
        <v>17</v>
      </c>
      <c r="E16" s="79">
        <f>SUM(E10+E13)</f>
        <v>21828</v>
      </c>
      <c r="F16" s="79">
        <f t="shared" si="2"/>
        <v>1051</v>
      </c>
      <c r="G16" s="79">
        <f t="shared" si="2"/>
        <v>621312</v>
      </c>
      <c r="H16" s="79">
        <f t="shared" si="2"/>
        <v>23982</v>
      </c>
      <c r="I16" s="79">
        <f t="shared" si="2"/>
        <v>678</v>
      </c>
      <c r="J16" s="79">
        <f t="shared" si="2"/>
        <v>536265</v>
      </c>
      <c r="K16" s="79">
        <f t="shared" si="2"/>
        <v>21694</v>
      </c>
      <c r="L16" s="79">
        <f t="shared" si="2"/>
        <v>414</v>
      </c>
      <c r="M16" s="79">
        <f t="shared" si="2"/>
        <v>411251</v>
      </c>
      <c r="N16" s="79">
        <f t="shared" si="2"/>
        <v>17564</v>
      </c>
    </row>
    <row r="17" spans="1:14" ht="18.75" customHeight="1">
      <c r="A17" s="224"/>
      <c r="B17" s="223"/>
      <c r="C17" s="247"/>
      <c r="D17" s="40" t="s">
        <v>1</v>
      </c>
      <c r="E17" s="80">
        <f>SUM(E15:E16)</f>
        <v>21900</v>
      </c>
      <c r="F17" s="80">
        <f aca="true" t="shared" si="3" ref="F17:N17">SUM(F15:F16)</f>
        <v>1053</v>
      </c>
      <c r="G17" s="80">
        <f t="shared" si="3"/>
        <v>622449</v>
      </c>
      <c r="H17" s="80">
        <f t="shared" si="3"/>
        <v>24001</v>
      </c>
      <c r="I17" s="80">
        <f t="shared" si="3"/>
        <v>678</v>
      </c>
      <c r="J17" s="80">
        <f t="shared" si="3"/>
        <v>536265</v>
      </c>
      <c r="K17" s="80">
        <f t="shared" si="3"/>
        <v>21694</v>
      </c>
      <c r="L17" s="80">
        <f t="shared" si="3"/>
        <v>414</v>
      </c>
      <c r="M17" s="80">
        <f t="shared" si="3"/>
        <v>411251</v>
      </c>
      <c r="N17" s="80">
        <f t="shared" si="3"/>
        <v>17564</v>
      </c>
    </row>
    <row r="18" spans="1:14" ht="18.75" customHeight="1">
      <c r="A18" s="224"/>
      <c r="B18" s="226" t="s">
        <v>117</v>
      </c>
      <c r="C18" s="248" t="s">
        <v>118</v>
      </c>
      <c r="D18" s="41" t="s">
        <v>16</v>
      </c>
      <c r="E18" s="76">
        <v>550</v>
      </c>
      <c r="F18" s="81">
        <v>20</v>
      </c>
      <c r="G18" s="76">
        <v>12156</v>
      </c>
      <c r="H18" s="81">
        <v>364</v>
      </c>
      <c r="I18" s="81">
        <v>10</v>
      </c>
      <c r="J18" s="76">
        <v>7584</v>
      </c>
      <c r="K18" s="76">
        <v>227</v>
      </c>
      <c r="L18" s="81">
        <v>3</v>
      </c>
      <c r="M18" s="81">
        <v>3201</v>
      </c>
      <c r="N18" s="82">
        <v>96</v>
      </c>
    </row>
    <row r="19" spans="1:14" ht="18.75" customHeight="1">
      <c r="A19" s="224"/>
      <c r="B19" s="223"/>
      <c r="C19" s="249"/>
      <c r="D19" s="49" t="s">
        <v>17</v>
      </c>
      <c r="E19" s="81">
        <v>1379</v>
      </c>
      <c r="F19" s="81">
        <v>17</v>
      </c>
      <c r="G19" s="81">
        <v>9814</v>
      </c>
      <c r="H19" s="81">
        <v>475</v>
      </c>
      <c r="I19" s="76">
        <v>7</v>
      </c>
      <c r="J19" s="76">
        <v>5429</v>
      </c>
      <c r="K19" s="76">
        <v>271</v>
      </c>
      <c r="L19" s="76">
        <v>5</v>
      </c>
      <c r="M19" s="76">
        <v>5048</v>
      </c>
      <c r="N19" s="83">
        <v>252</v>
      </c>
    </row>
    <row r="20" spans="1:14" ht="18.75" customHeight="1">
      <c r="A20" s="224"/>
      <c r="B20" s="223"/>
      <c r="C20" s="249"/>
      <c r="D20" s="15" t="s">
        <v>1</v>
      </c>
      <c r="E20" s="81">
        <f>SUM(E18:E19)</f>
        <v>1929</v>
      </c>
      <c r="F20" s="81">
        <f aca="true" t="shared" si="4" ref="F20:N20">SUM(F18:F19)</f>
        <v>37</v>
      </c>
      <c r="G20" s="81">
        <f t="shared" si="4"/>
        <v>21970</v>
      </c>
      <c r="H20" s="81">
        <f t="shared" si="4"/>
        <v>839</v>
      </c>
      <c r="I20" s="81">
        <f t="shared" si="4"/>
        <v>17</v>
      </c>
      <c r="J20" s="81">
        <f t="shared" si="4"/>
        <v>13013</v>
      </c>
      <c r="K20" s="81">
        <f t="shared" si="4"/>
        <v>498</v>
      </c>
      <c r="L20" s="81">
        <f t="shared" si="4"/>
        <v>8</v>
      </c>
      <c r="M20" s="81">
        <f t="shared" si="4"/>
        <v>8249</v>
      </c>
      <c r="N20" s="83">
        <f t="shared" si="4"/>
        <v>348</v>
      </c>
    </row>
    <row r="21" spans="1:14" ht="18.75" customHeight="1">
      <c r="A21" s="224"/>
      <c r="B21" s="223"/>
      <c r="C21" s="227" t="s">
        <v>119</v>
      </c>
      <c r="D21" s="41" t="s">
        <v>16</v>
      </c>
      <c r="E21" s="76">
        <v>28</v>
      </c>
      <c r="F21" s="76">
        <v>4</v>
      </c>
      <c r="G21" s="76">
        <v>2095</v>
      </c>
      <c r="H21" s="76">
        <v>63</v>
      </c>
      <c r="I21" s="76">
        <v>1</v>
      </c>
      <c r="J21" s="76">
        <v>780</v>
      </c>
      <c r="K21" s="76">
        <v>23</v>
      </c>
      <c r="L21" s="76">
        <v>3</v>
      </c>
      <c r="M21" s="76">
        <v>2826</v>
      </c>
      <c r="N21" s="84">
        <v>85</v>
      </c>
    </row>
    <row r="22" spans="1:14" ht="18.75" customHeight="1">
      <c r="A22" s="224"/>
      <c r="B22" s="223"/>
      <c r="C22" s="228"/>
      <c r="D22" s="41" t="s">
        <v>17</v>
      </c>
      <c r="E22" s="76">
        <v>2</v>
      </c>
      <c r="F22" s="78">
        <v>0</v>
      </c>
      <c r="G22" s="78">
        <v>0</v>
      </c>
      <c r="H22" s="78">
        <v>0</v>
      </c>
      <c r="I22" s="76">
        <v>0</v>
      </c>
      <c r="J22" s="76">
        <v>0</v>
      </c>
      <c r="K22" s="76">
        <v>0</v>
      </c>
      <c r="L22" s="78">
        <v>0</v>
      </c>
      <c r="M22" s="78">
        <v>0</v>
      </c>
      <c r="N22" s="84">
        <v>0</v>
      </c>
    </row>
    <row r="23" spans="1:14" ht="18.75" customHeight="1">
      <c r="A23" s="224"/>
      <c r="B23" s="223"/>
      <c r="C23" s="228"/>
      <c r="D23" s="15" t="s">
        <v>1</v>
      </c>
      <c r="E23" s="76">
        <f>SUM(E21:E22)</f>
        <v>30</v>
      </c>
      <c r="F23" s="76">
        <f aca="true" t="shared" si="5" ref="F23:N23">SUM(F21:F22)</f>
        <v>4</v>
      </c>
      <c r="G23" s="76">
        <f t="shared" si="5"/>
        <v>2095</v>
      </c>
      <c r="H23" s="76">
        <f t="shared" si="5"/>
        <v>63</v>
      </c>
      <c r="I23" s="76">
        <f t="shared" si="5"/>
        <v>1</v>
      </c>
      <c r="J23" s="76">
        <f t="shared" si="5"/>
        <v>780</v>
      </c>
      <c r="K23" s="76">
        <f t="shared" si="5"/>
        <v>23</v>
      </c>
      <c r="L23" s="76">
        <f t="shared" si="5"/>
        <v>3</v>
      </c>
      <c r="M23" s="76">
        <f t="shared" si="5"/>
        <v>2826</v>
      </c>
      <c r="N23" s="84">
        <f t="shared" si="5"/>
        <v>85</v>
      </c>
    </row>
    <row r="24" spans="1:14" ht="18.75" customHeight="1">
      <c r="A24" s="224"/>
      <c r="B24" s="223"/>
      <c r="C24" s="239" t="s">
        <v>162</v>
      </c>
      <c r="D24" s="41" t="s">
        <v>16</v>
      </c>
      <c r="E24" s="76">
        <v>44</v>
      </c>
      <c r="F24" s="78">
        <v>1</v>
      </c>
      <c r="G24" s="78">
        <v>612</v>
      </c>
      <c r="H24" s="78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84">
        <v>0</v>
      </c>
    </row>
    <row r="25" spans="1:14" ht="18.75" customHeight="1">
      <c r="A25" s="224"/>
      <c r="B25" s="223"/>
      <c r="C25" s="223"/>
      <c r="D25" s="41" t="s">
        <v>17</v>
      </c>
      <c r="E25" s="76">
        <v>7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84">
        <v>0</v>
      </c>
    </row>
    <row r="26" spans="1:14" ht="18.75" customHeight="1">
      <c r="A26" s="224"/>
      <c r="B26" s="223"/>
      <c r="C26" s="223"/>
      <c r="D26" s="15" t="s">
        <v>1</v>
      </c>
      <c r="E26" s="76">
        <f>SUM(E24:E25)</f>
        <v>51</v>
      </c>
      <c r="F26" s="76">
        <f aca="true" t="shared" si="6" ref="F26:N26">SUM(F24:F25)</f>
        <v>1</v>
      </c>
      <c r="G26" s="76">
        <f t="shared" si="6"/>
        <v>612</v>
      </c>
      <c r="H26" s="76">
        <f t="shared" si="6"/>
        <v>18</v>
      </c>
      <c r="I26" s="76">
        <f t="shared" si="6"/>
        <v>0</v>
      </c>
      <c r="J26" s="76">
        <f t="shared" si="6"/>
        <v>0</v>
      </c>
      <c r="K26" s="76">
        <f t="shared" si="6"/>
        <v>0</v>
      </c>
      <c r="L26" s="76">
        <f t="shared" si="6"/>
        <v>0</v>
      </c>
      <c r="M26" s="76">
        <f t="shared" si="6"/>
        <v>0</v>
      </c>
      <c r="N26" s="84">
        <f t="shared" si="6"/>
        <v>0</v>
      </c>
    </row>
    <row r="27" spans="1:14" ht="18.75" customHeight="1">
      <c r="A27" s="224"/>
      <c r="B27" s="223"/>
      <c r="C27" s="239" t="s">
        <v>163</v>
      </c>
      <c r="D27" s="41" t="s">
        <v>16</v>
      </c>
      <c r="E27" s="76">
        <v>32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84">
        <v>0</v>
      </c>
    </row>
    <row r="28" spans="1:14" ht="18.75" customHeight="1">
      <c r="A28" s="224"/>
      <c r="B28" s="223"/>
      <c r="C28" s="223"/>
      <c r="D28" s="41" t="s">
        <v>17</v>
      </c>
      <c r="E28" s="76">
        <v>853</v>
      </c>
      <c r="F28" s="76">
        <v>19</v>
      </c>
      <c r="G28" s="76">
        <v>11003</v>
      </c>
      <c r="H28" s="76">
        <v>519</v>
      </c>
      <c r="I28" s="76">
        <v>9</v>
      </c>
      <c r="J28" s="76">
        <v>7081</v>
      </c>
      <c r="K28" s="76">
        <v>316</v>
      </c>
      <c r="L28" s="76">
        <v>3</v>
      </c>
      <c r="M28" s="76">
        <v>3043</v>
      </c>
      <c r="N28" s="84">
        <v>129</v>
      </c>
    </row>
    <row r="29" spans="1:14" ht="18.75" customHeight="1">
      <c r="A29" s="224"/>
      <c r="B29" s="223"/>
      <c r="C29" s="223"/>
      <c r="D29" s="15" t="s">
        <v>1</v>
      </c>
      <c r="E29" s="76">
        <f>SUM(E27:E28)</f>
        <v>885</v>
      </c>
      <c r="F29" s="76">
        <f aca="true" t="shared" si="7" ref="F29:N29">SUM(F27:F28)</f>
        <v>19</v>
      </c>
      <c r="G29" s="76">
        <f t="shared" si="7"/>
        <v>11003</v>
      </c>
      <c r="H29" s="76">
        <f t="shared" si="7"/>
        <v>519</v>
      </c>
      <c r="I29" s="76">
        <f t="shared" si="7"/>
        <v>9</v>
      </c>
      <c r="J29" s="76">
        <f t="shared" si="7"/>
        <v>7081</v>
      </c>
      <c r="K29" s="76">
        <f t="shared" si="7"/>
        <v>316</v>
      </c>
      <c r="L29" s="76">
        <f t="shared" si="7"/>
        <v>3</v>
      </c>
      <c r="M29" s="76">
        <f t="shared" si="7"/>
        <v>3043</v>
      </c>
      <c r="N29" s="84">
        <f t="shared" si="7"/>
        <v>129</v>
      </c>
    </row>
    <row r="30" spans="1:14" ht="18.75" customHeight="1">
      <c r="A30" s="224"/>
      <c r="B30" s="223"/>
      <c r="C30" s="245" t="s">
        <v>166</v>
      </c>
      <c r="D30" s="46" t="s">
        <v>16</v>
      </c>
      <c r="E30" s="79">
        <f>SUM(E18+E21+E24+E27)</f>
        <v>654</v>
      </c>
      <c r="F30" s="79">
        <f aca="true" t="shared" si="8" ref="F30:N31">SUM(F18+F21+F24+F27)</f>
        <v>25</v>
      </c>
      <c r="G30" s="79">
        <f t="shared" si="8"/>
        <v>14863</v>
      </c>
      <c r="H30" s="79">
        <f t="shared" si="8"/>
        <v>445</v>
      </c>
      <c r="I30" s="79">
        <f t="shared" si="8"/>
        <v>11</v>
      </c>
      <c r="J30" s="79">
        <f t="shared" si="8"/>
        <v>8364</v>
      </c>
      <c r="K30" s="79">
        <f t="shared" si="8"/>
        <v>250</v>
      </c>
      <c r="L30" s="79">
        <f t="shared" si="8"/>
        <v>6</v>
      </c>
      <c r="M30" s="79">
        <f t="shared" si="8"/>
        <v>6027</v>
      </c>
      <c r="N30" s="79">
        <f t="shared" si="8"/>
        <v>181</v>
      </c>
    </row>
    <row r="31" spans="1:14" ht="18.75" customHeight="1">
      <c r="A31" s="224"/>
      <c r="B31" s="223"/>
      <c r="C31" s="246"/>
      <c r="D31" s="46" t="s">
        <v>17</v>
      </c>
      <c r="E31" s="79">
        <f>SUM(E19+E22+E25+E28)</f>
        <v>2241</v>
      </c>
      <c r="F31" s="79">
        <f t="shared" si="8"/>
        <v>36</v>
      </c>
      <c r="G31" s="79">
        <f t="shared" si="8"/>
        <v>20817</v>
      </c>
      <c r="H31" s="79">
        <f t="shared" si="8"/>
        <v>994</v>
      </c>
      <c r="I31" s="79">
        <f t="shared" si="8"/>
        <v>16</v>
      </c>
      <c r="J31" s="79">
        <f t="shared" si="8"/>
        <v>12510</v>
      </c>
      <c r="K31" s="79">
        <f t="shared" si="8"/>
        <v>587</v>
      </c>
      <c r="L31" s="79">
        <f t="shared" si="8"/>
        <v>8</v>
      </c>
      <c r="M31" s="79">
        <f t="shared" si="8"/>
        <v>8091</v>
      </c>
      <c r="N31" s="79">
        <f t="shared" si="8"/>
        <v>381</v>
      </c>
    </row>
    <row r="32" spans="1:14" ht="18.75" customHeight="1">
      <c r="A32" s="224"/>
      <c r="B32" s="223"/>
      <c r="C32" s="247"/>
      <c r="D32" s="40" t="s">
        <v>1</v>
      </c>
      <c r="E32" s="79">
        <f>SUM(E30:E31)</f>
        <v>2895</v>
      </c>
      <c r="F32" s="79">
        <f aca="true" t="shared" si="9" ref="F32:N32">SUM(F30:F31)</f>
        <v>61</v>
      </c>
      <c r="G32" s="79">
        <f t="shared" si="9"/>
        <v>35680</v>
      </c>
      <c r="H32" s="79">
        <f t="shared" si="9"/>
        <v>1439</v>
      </c>
      <c r="I32" s="79">
        <f t="shared" si="9"/>
        <v>27</v>
      </c>
      <c r="J32" s="79">
        <f t="shared" si="9"/>
        <v>20874</v>
      </c>
      <c r="K32" s="79">
        <f t="shared" si="9"/>
        <v>837</v>
      </c>
      <c r="L32" s="79">
        <f t="shared" si="9"/>
        <v>14</v>
      </c>
      <c r="M32" s="79">
        <f t="shared" si="9"/>
        <v>14118</v>
      </c>
      <c r="N32" s="79">
        <f t="shared" si="9"/>
        <v>562</v>
      </c>
    </row>
    <row r="33" spans="1:14" ht="18.75" customHeight="1">
      <c r="A33" s="224"/>
      <c r="B33" s="239" t="s">
        <v>160</v>
      </c>
      <c r="C33" s="243" t="s">
        <v>16</v>
      </c>
      <c r="D33" s="16" t="s">
        <v>18</v>
      </c>
      <c r="E33" s="76">
        <v>2</v>
      </c>
      <c r="F33" s="76">
        <v>0</v>
      </c>
      <c r="G33" s="76">
        <v>0</v>
      </c>
      <c r="H33" s="76">
        <v>0</v>
      </c>
      <c r="I33" s="78">
        <v>0</v>
      </c>
      <c r="J33" s="78">
        <v>0</v>
      </c>
      <c r="K33" s="78">
        <v>0</v>
      </c>
      <c r="L33" s="76">
        <v>0</v>
      </c>
      <c r="M33" s="76">
        <v>0</v>
      </c>
      <c r="N33" s="84">
        <v>0</v>
      </c>
    </row>
    <row r="34" spans="1:14" ht="18.75" customHeight="1">
      <c r="A34" s="224"/>
      <c r="B34" s="223"/>
      <c r="C34" s="244"/>
      <c r="D34" s="16" t="s">
        <v>85</v>
      </c>
      <c r="E34" s="76">
        <v>24</v>
      </c>
      <c r="F34" s="76">
        <v>0</v>
      </c>
      <c r="G34" s="76">
        <v>0</v>
      </c>
      <c r="H34" s="76">
        <v>0</v>
      </c>
      <c r="I34" s="78">
        <v>0</v>
      </c>
      <c r="J34" s="78">
        <v>0</v>
      </c>
      <c r="K34" s="78">
        <v>0</v>
      </c>
      <c r="L34" s="76">
        <v>0</v>
      </c>
      <c r="M34" s="76">
        <v>0</v>
      </c>
      <c r="N34" s="84">
        <v>0</v>
      </c>
    </row>
    <row r="35" spans="1:14" ht="18.75" customHeight="1">
      <c r="A35" s="224"/>
      <c r="B35" s="223"/>
      <c r="C35" s="239" t="s">
        <v>19</v>
      </c>
      <c r="D35" s="223"/>
      <c r="E35" s="76">
        <v>41</v>
      </c>
      <c r="F35" s="76">
        <v>4</v>
      </c>
      <c r="G35" s="76">
        <v>2215</v>
      </c>
      <c r="H35" s="76">
        <v>111</v>
      </c>
      <c r="I35" s="76">
        <v>2</v>
      </c>
      <c r="J35" s="76">
        <v>1487</v>
      </c>
      <c r="K35" s="76">
        <v>74</v>
      </c>
      <c r="L35" s="78">
        <v>0</v>
      </c>
      <c r="M35" s="78">
        <v>0</v>
      </c>
      <c r="N35" s="84">
        <v>0</v>
      </c>
    </row>
    <row r="36" spans="1:14" ht="18.75" customHeight="1">
      <c r="A36" s="224"/>
      <c r="B36" s="223"/>
      <c r="C36" s="239" t="s">
        <v>1</v>
      </c>
      <c r="D36" s="223"/>
      <c r="E36" s="76">
        <f>SUM(E33:E35)</f>
        <v>67</v>
      </c>
      <c r="F36" s="76">
        <f aca="true" t="shared" si="10" ref="F36:M36">SUM(F33:F35)</f>
        <v>4</v>
      </c>
      <c r="G36" s="76">
        <f t="shared" si="10"/>
        <v>2215</v>
      </c>
      <c r="H36" s="76">
        <f t="shared" si="10"/>
        <v>111</v>
      </c>
      <c r="I36" s="76">
        <f t="shared" si="10"/>
        <v>2</v>
      </c>
      <c r="J36" s="76">
        <f t="shared" si="10"/>
        <v>1487</v>
      </c>
      <c r="K36" s="76">
        <f t="shared" si="10"/>
        <v>74</v>
      </c>
      <c r="L36" s="76">
        <f t="shared" si="10"/>
        <v>0</v>
      </c>
      <c r="M36" s="76">
        <f t="shared" si="10"/>
        <v>0</v>
      </c>
      <c r="N36" s="84">
        <f>SUM(N33:N35)</f>
        <v>0</v>
      </c>
    </row>
    <row r="37" spans="1:14" ht="18.75" customHeight="1">
      <c r="A37" s="224"/>
      <c r="B37" s="231" t="s">
        <v>120</v>
      </c>
      <c r="C37" s="232"/>
      <c r="D37" s="45" t="s">
        <v>16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84">
        <v>0</v>
      </c>
    </row>
    <row r="38" spans="1:14" ht="18.75" customHeight="1">
      <c r="A38" s="224"/>
      <c r="B38" s="232"/>
      <c r="C38" s="232"/>
      <c r="D38" s="45" t="s">
        <v>17</v>
      </c>
      <c r="E38" s="76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84">
        <v>0</v>
      </c>
    </row>
    <row r="39" spans="1:14" ht="18.75" customHeight="1">
      <c r="A39" s="224"/>
      <c r="B39" s="232"/>
      <c r="C39" s="232"/>
      <c r="D39" s="15" t="s">
        <v>1</v>
      </c>
      <c r="E39" s="76">
        <f>SUM(E37:E38)</f>
        <v>0</v>
      </c>
      <c r="F39" s="76">
        <f aca="true" t="shared" si="11" ref="F39:M39">SUM(F37:F38)</f>
        <v>0</v>
      </c>
      <c r="G39" s="76">
        <f t="shared" si="11"/>
        <v>0</v>
      </c>
      <c r="H39" s="76">
        <f t="shared" si="11"/>
        <v>0</v>
      </c>
      <c r="I39" s="76">
        <f t="shared" si="11"/>
        <v>0</v>
      </c>
      <c r="J39" s="76">
        <f t="shared" si="11"/>
        <v>0</v>
      </c>
      <c r="K39" s="76">
        <f t="shared" si="11"/>
        <v>0</v>
      </c>
      <c r="L39" s="76">
        <f t="shared" si="11"/>
        <v>0</v>
      </c>
      <c r="M39" s="76">
        <f t="shared" si="11"/>
        <v>0</v>
      </c>
      <c r="N39" s="84">
        <f>SUM(N37:N38)</f>
        <v>0</v>
      </c>
    </row>
    <row r="40" spans="1:14" ht="18.75" customHeight="1">
      <c r="A40" s="224"/>
      <c r="B40" s="231" t="s">
        <v>121</v>
      </c>
      <c r="C40" s="232"/>
      <c r="D40" s="45" t="s">
        <v>16</v>
      </c>
      <c r="E40" s="76">
        <v>143</v>
      </c>
      <c r="F40" s="78">
        <v>1</v>
      </c>
      <c r="G40" s="78">
        <v>601</v>
      </c>
      <c r="H40" s="78">
        <v>18</v>
      </c>
      <c r="I40" s="76">
        <v>0</v>
      </c>
      <c r="J40" s="76">
        <v>0</v>
      </c>
      <c r="K40" s="76">
        <v>0</v>
      </c>
      <c r="L40" s="78">
        <v>2</v>
      </c>
      <c r="M40" s="78">
        <v>2039</v>
      </c>
      <c r="N40" s="84">
        <v>61</v>
      </c>
    </row>
    <row r="41" spans="1:14" ht="18.75" customHeight="1">
      <c r="A41" s="224"/>
      <c r="B41" s="232"/>
      <c r="C41" s="232"/>
      <c r="D41" s="45" t="s">
        <v>17</v>
      </c>
      <c r="E41" s="76">
        <v>448</v>
      </c>
      <c r="F41" s="76">
        <v>4</v>
      </c>
      <c r="G41" s="76">
        <v>2357</v>
      </c>
      <c r="H41" s="76">
        <v>118</v>
      </c>
      <c r="I41" s="76">
        <v>0</v>
      </c>
      <c r="J41" s="76">
        <v>0</v>
      </c>
      <c r="K41" s="76">
        <v>0</v>
      </c>
      <c r="L41" s="76">
        <v>1</v>
      </c>
      <c r="M41" s="76">
        <v>1091</v>
      </c>
      <c r="N41" s="84">
        <v>55</v>
      </c>
    </row>
    <row r="42" spans="1:14" ht="18.75" customHeight="1">
      <c r="A42" s="224"/>
      <c r="B42" s="232"/>
      <c r="C42" s="232"/>
      <c r="D42" s="15" t="s">
        <v>1</v>
      </c>
      <c r="E42" s="76">
        <f>SUM(E40:E41)</f>
        <v>591</v>
      </c>
      <c r="F42" s="76">
        <f aca="true" t="shared" si="12" ref="F42:M42">SUM(F40:F41)</f>
        <v>5</v>
      </c>
      <c r="G42" s="76">
        <f t="shared" si="12"/>
        <v>2958</v>
      </c>
      <c r="H42" s="76">
        <f>SUM(H40:H41)</f>
        <v>136</v>
      </c>
      <c r="I42" s="76">
        <f t="shared" si="12"/>
        <v>0</v>
      </c>
      <c r="J42" s="76">
        <f t="shared" si="12"/>
        <v>0</v>
      </c>
      <c r="K42" s="76">
        <f t="shared" si="12"/>
        <v>0</v>
      </c>
      <c r="L42" s="76">
        <f t="shared" si="12"/>
        <v>3</v>
      </c>
      <c r="M42" s="76">
        <f t="shared" si="12"/>
        <v>3130</v>
      </c>
      <c r="N42" s="84">
        <f>SUM(N40:N41)</f>
        <v>116</v>
      </c>
    </row>
    <row r="43" spans="1:14" ht="18.75" customHeight="1">
      <c r="A43" s="224"/>
      <c r="B43" s="233" t="s">
        <v>167</v>
      </c>
      <c r="C43" s="265"/>
      <c r="D43" s="46" t="s">
        <v>16</v>
      </c>
      <c r="E43" s="79">
        <f>SUM(+E33+E34+E37+E40)</f>
        <v>169</v>
      </c>
      <c r="F43" s="79">
        <f aca="true" t="shared" si="13" ref="F43:N43">SUM(+F33+F34+F37+F40)</f>
        <v>1</v>
      </c>
      <c r="G43" s="79">
        <f t="shared" si="13"/>
        <v>601</v>
      </c>
      <c r="H43" s="79">
        <f t="shared" si="13"/>
        <v>18</v>
      </c>
      <c r="I43" s="79">
        <f t="shared" si="13"/>
        <v>0</v>
      </c>
      <c r="J43" s="79">
        <f t="shared" si="13"/>
        <v>0</v>
      </c>
      <c r="K43" s="79">
        <f t="shared" si="13"/>
        <v>0</v>
      </c>
      <c r="L43" s="79">
        <f t="shared" si="13"/>
        <v>2</v>
      </c>
      <c r="M43" s="79">
        <f t="shared" si="13"/>
        <v>2039</v>
      </c>
      <c r="N43" s="79">
        <f t="shared" si="13"/>
        <v>61</v>
      </c>
    </row>
    <row r="44" spans="1:14" ht="18.75" customHeight="1">
      <c r="A44" s="224"/>
      <c r="B44" s="266"/>
      <c r="C44" s="267"/>
      <c r="D44" s="46" t="s">
        <v>17</v>
      </c>
      <c r="E44" s="79">
        <f>SUM(E35+E38+E41)</f>
        <v>489</v>
      </c>
      <c r="F44" s="79">
        <f aca="true" t="shared" si="14" ref="F44:N44">SUM(F35+F38+F41)</f>
        <v>8</v>
      </c>
      <c r="G44" s="79">
        <f t="shared" si="14"/>
        <v>4572</v>
      </c>
      <c r="H44" s="79">
        <f t="shared" si="14"/>
        <v>229</v>
      </c>
      <c r="I44" s="79">
        <f t="shared" si="14"/>
        <v>2</v>
      </c>
      <c r="J44" s="79">
        <f t="shared" si="14"/>
        <v>1487</v>
      </c>
      <c r="K44" s="79">
        <f t="shared" si="14"/>
        <v>74</v>
      </c>
      <c r="L44" s="79">
        <f t="shared" si="14"/>
        <v>1</v>
      </c>
      <c r="M44" s="79">
        <f t="shared" si="14"/>
        <v>1091</v>
      </c>
      <c r="N44" s="79">
        <f t="shared" si="14"/>
        <v>55</v>
      </c>
    </row>
    <row r="45" spans="1:14" ht="18.75" customHeight="1">
      <c r="A45" s="224"/>
      <c r="B45" s="268"/>
      <c r="C45" s="269"/>
      <c r="D45" s="40" t="s">
        <v>1</v>
      </c>
      <c r="E45" s="79">
        <f>SUM(E36+E39+E42)</f>
        <v>658</v>
      </c>
      <c r="F45" s="79">
        <f aca="true" t="shared" si="15" ref="F45:N45">SUM(F36+F39+F42)</f>
        <v>9</v>
      </c>
      <c r="G45" s="79">
        <f t="shared" si="15"/>
        <v>5173</v>
      </c>
      <c r="H45" s="79">
        <f t="shared" si="15"/>
        <v>247</v>
      </c>
      <c r="I45" s="79">
        <f t="shared" si="15"/>
        <v>2</v>
      </c>
      <c r="J45" s="79">
        <f t="shared" si="15"/>
        <v>1487</v>
      </c>
      <c r="K45" s="79">
        <f t="shared" si="15"/>
        <v>74</v>
      </c>
      <c r="L45" s="79">
        <f t="shared" si="15"/>
        <v>3</v>
      </c>
      <c r="M45" s="79">
        <f t="shared" si="15"/>
        <v>3130</v>
      </c>
      <c r="N45" s="79">
        <f t="shared" si="15"/>
        <v>116</v>
      </c>
    </row>
    <row r="46" spans="1:14" ht="18.75" customHeight="1">
      <c r="A46" s="224"/>
      <c r="B46" s="282" t="s">
        <v>157</v>
      </c>
      <c r="C46" s="283"/>
      <c r="D46" s="46" t="s">
        <v>16</v>
      </c>
      <c r="E46" s="79">
        <f>SUM(E15+E30+E43)</f>
        <v>895</v>
      </c>
      <c r="F46" s="79">
        <f aca="true" t="shared" si="16" ref="F46:N47">SUM(F15+F30+F43)</f>
        <v>28</v>
      </c>
      <c r="G46" s="79">
        <f t="shared" si="16"/>
        <v>16601</v>
      </c>
      <c r="H46" s="79">
        <f t="shared" si="16"/>
        <v>482</v>
      </c>
      <c r="I46" s="79">
        <f t="shared" si="16"/>
        <v>11</v>
      </c>
      <c r="J46" s="79">
        <f t="shared" si="16"/>
        <v>8364</v>
      </c>
      <c r="K46" s="79">
        <f t="shared" si="16"/>
        <v>250</v>
      </c>
      <c r="L46" s="79">
        <f t="shared" si="16"/>
        <v>8</v>
      </c>
      <c r="M46" s="79">
        <f t="shared" si="16"/>
        <v>8066</v>
      </c>
      <c r="N46" s="79">
        <f t="shared" si="16"/>
        <v>242</v>
      </c>
    </row>
    <row r="47" spans="1:14" ht="18.75" customHeight="1">
      <c r="A47" s="224"/>
      <c r="B47" s="284"/>
      <c r="C47" s="285"/>
      <c r="D47" s="46" t="s">
        <v>17</v>
      </c>
      <c r="E47" s="79">
        <f>SUM(E16+E31+E44)</f>
        <v>24558</v>
      </c>
      <c r="F47" s="79">
        <f t="shared" si="16"/>
        <v>1095</v>
      </c>
      <c r="G47" s="79">
        <f t="shared" si="16"/>
        <v>646701</v>
      </c>
      <c r="H47" s="79">
        <f t="shared" si="16"/>
        <v>25205</v>
      </c>
      <c r="I47" s="79">
        <f t="shared" si="16"/>
        <v>696</v>
      </c>
      <c r="J47" s="79">
        <f t="shared" si="16"/>
        <v>550262</v>
      </c>
      <c r="K47" s="79">
        <f t="shared" si="16"/>
        <v>22355</v>
      </c>
      <c r="L47" s="79">
        <f t="shared" si="16"/>
        <v>423</v>
      </c>
      <c r="M47" s="79">
        <f t="shared" si="16"/>
        <v>420433</v>
      </c>
      <c r="N47" s="79">
        <f t="shared" si="16"/>
        <v>18000</v>
      </c>
    </row>
    <row r="48" spans="1:14" ht="18.75" customHeight="1">
      <c r="A48" s="224"/>
      <c r="B48" s="286"/>
      <c r="C48" s="287"/>
      <c r="D48" s="40" t="s">
        <v>1</v>
      </c>
      <c r="E48" s="79">
        <f>SUM(E46:E47)</f>
        <v>25453</v>
      </c>
      <c r="F48" s="79">
        <f aca="true" t="shared" si="17" ref="F48:N48">SUM(F46:F47)</f>
        <v>1123</v>
      </c>
      <c r="G48" s="79">
        <f t="shared" si="17"/>
        <v>663302</v>
      </c>
      <c r="H48" s="79">
        <f t="shared" si="17"/>
        <v>25687</v>
      </c>
      <c r="I48" s="79">
        <f t="shared" si="17"/>
        <v>707</v>
      </c>
      <c r="J48" s="79">
        <f t="shared" si="17"/>
        <v>558626</v>
      </c>
      <c r="K48" s="79">
        <f t="shared" si="17"/>
        <v>22605</v>
      </c>
      <c r="L48" s="79">
        <f t="shared" si="17"/>
        <v>431</v>
      </c>
      <c r="M48" s="79">
        <f t="shared" si="17"/>
        <v>428499</v>
      </c>
      <c r="N48" s="79">
        <f t="shared" si="17"/>
        <v>18242</v>
      </c>
    </row>
    <row r="49" spans="1:14" ht="18.75" customHeight="1">
      <c r="A49" s="242" t="s">
        <v>122</v>
      </c>
      <c r="B49" s="231" t="s">
        <v>123</v>
      </c>
      <c r="C49" s="232"/>
      <c r="D49" s="45" t="s">
        <v>16</v>
      </c>
      <c r="E49" s="93">
        <v>21</v>
      </c>
      <c r="F49" s="94">
        <v>1</v>
      </c>
      <c r="G49" s="94">
        <v>542</v>
      </c>
      <c r="H49" s="94">
        <v>7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84">
        <v>0</v>
      </c>
    </row>
    <row r="50" spans="1:14" ht="18.75" customHeight="1">
      <c r="A50" s="224"/>
      <c r="B50" s="232"/>
      <c r="C50" s="232"/>
      <c r="D50" s="45" t="s">
        <v>17</v>
      </c>
      <c r="E50" s="95">
        <v>24908</v>
      </c>
      <c r="F50" s="95">
        <v>1170</v>
      </c>
      <c r="G50" s="95">
        <v>644861</v>
      </c>
      <c r="H50" s="95">
        <v>12485</v>
      </c>
      <c r="I50" s="93">
        <v>127</v>
      </c>
      <c r="J50" s="96">
        <v>94226</v>
      </c>
      <c r="K50" s="95">
        <v>2495</v>
      </c>
      <c r="L50" s="93">
        <v>0</v>
      </c>
      <c r="M50" s="95">
        <v>0</v>
      </c>
      <c r="N50" s="84">
        <v>0</v>
      </c>
    </row>
    <row r="51" spans="1:14" ht="18.75" customHeight="1">
      <c r="A51" s="224"/>
      <c r="B51" s="232"/>
      <c r="C51" s="232"/>
      <c r="D51" s="15" t="s">
        <v>1</v>
      </c>
      <c r="E51" s="95">
        <f>SUM(E49:E50)</f>
        <v>24929</v>
      </c>
      <c r="F51" s="95">
        <f aca="true" t="shared" si="18" ref="F51:M51">SUM(F49:F50)</f>
        <v>1171</v>
      </c>
      <c r="G51" s="95">
        <f t="shared" si="18"/>
        <v>645403</v>
      </c>
      <c r="H51" s="95">
        <f t="shared" si="18"/>
        <v>12492</v>
      </c>
      <c r="I51" s="95">
        <f t="shared" si="18"/>
        <v>127</v>
      </c>
      <c r="J51" s="95">
        <f t="shared" si="18"/>
        <v>94226</v>
      </c>
      <c r="K51" s="95">
        <f t="shared" si="18"/>
        <v>2495</v>
      </c>
      <c r="L51" s="95">
        <f t="shared" si="18"/>
        <v>0</v>
      </c>
      <c r="M51" s="95">
        <f t="shared" si="18"/>
        <v>0</v>
      </c>
      <c r="N51" s="84">
        <f>SUM(N49:N50)</f>
        <v>0</v>
      </c>
    </row>
    <row r="52" spans="1:14" ht="18.75" customHeight="1">
      <c r="A52" s="224"/>
      <c r="B52" s="229" t="s">
        <v>124</v>
      </c>
      <c r="C52" s="230"/>
      <c r="D52" s="45" t="s">
        <v>16</v>
      </c>
      <c r="E52" s="93">
        <v>182</v>
      </c>
      <c r="F52" s="93">
        <v>0</v>
      </c>
      <c r="G52" s="95">
        <v>0</v>
      </c>
      <c r="H52" s="93">
        <v>0</v>
      </c>
      <c r="I52" s="93">
        <v>0</v>
      </c>
      <c r="J52" s="93">
        <v>0</v>
      </c>
      <c r="K52" s="93">
        <v>0</v>
      </c>
      <c r="L52" s="94">
        <v>0</v>
      </c>
      <c r="M52" s="94">
        <v>0</v>
      </c>
      <c r="N52" s="84">
        <v>0</v>
      </c>
    </row>
    <row r="53" spans="1:14" ht="18.75" customHeight="1">
      <c r="A53" s="224"/>
      <c r="B53" s="230"/>
      <c r="C53" s="230"/>
      <c r="D53" s="45" t="s">
        <v>17</v>
      </c>
      <c r="E53" s="95">
        <v>8120</v>
      </c>
      <c r="F53" s="93">
        <v>44</v>
      </c>
      <c r="G53" s="96">
        <v>23490</v>
      </c>
      <c r="H53" s="95">
        <v>690</v>
      </c>
      <c r="I53" s="93">
        <v>1</v>
      </c>
      <c r="J53" s="95">
        <v>775</v>
      </c>
      <c r="K53" s="93">
        <v>23</v>
      </c>
      <c r="L53" s="93">
        <v>0</v>
      </c>
      <c r="M53" s="76">
        <v>0</v>
      </c>
      <c r="N53" s="84">
        <v>0</v>
      </c>
    </row>
    <row r="54" spans="1:14" ht="18.75" customHeight="1">
      <c r="A54" s="224"/>
      <c r="B54" s="230"/>
      <c r="C54" s="230"/>
      <c r="D54" s="15" t="s">
        <v>1</v>
      </c>
      <c r="E54" s="95">
        <f>SUM(E52:E53)</f>
        <v>8302</v>
      </c>
      <c r="F54" s="95">
        <f aca="true" t="shared" si="19" ref="F54:M54">SUM(F52:F53)</f>
        <v>44</v>
      </c>
      <c r="G54" s="95">
        <f t="shared" si="19"/>
        <v>23490</v>
      </c>
      <c r="H54" s="95">
        <f t="shared" si="19"/>
        <v>690</v>
      </c>
      <c r="I54" s="95">
        <f t="shared" si="19"/>
        <v>1</v>
      </c>
      <c r="J54" s="95">
        <f t="shared" si="19"/>
        <v>775</v>
      </c>
      <c r="K54" s="95">
        <f>SUM(K52:K53)</f>
        <v>23</v>
      </c>
      <c r="L54" s="95">
        <f t="shared" si="19"/>
        <v>0</v>
      </c>
      <c r="M54" s="95">
        <f t="shared" si="19"/>
        <v>0</v>
      </c>
      <c r="N54" s="84">
        <f>SUM(N52:N53)</f>
        <v>0</v>
      </c>
    </row>
    <row r="55" spans="1:14" ht="18.75" customHeight="1">
      <c r="A55" s="224"/>
      <c r="B55" s="231" t="s">
        <v>125</v>
      </c>
      <c r="C55" s="232"/>
      <c r="D55" s="45" t="s">
        <v>16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84">
        <v>0</v>
      </c>
    </row>
    <row r="56" spans="1:14" ht="18.75" customHeight="1">
      <c r="A56" s="224"/>
      <c r="B56" s="232"/>
      <c r="C56" s="232"/>
      <c r="D56" s="45" t="s">
        <v>17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84">
        <v>0</v>
      </c>
    </row>
    <row r="57" spans="1:14" ht="18.75" customHeight="1">
      <c r="A57" s="224"/>
      <c r="B57" s="232"/>
      <c r="C57" s="232"/>
      <c r="D57" s="15" t="s">
        <v>1</v>
      </c>
      <c r="E57" s="93">
        <f>SUM(E55:E56)</f>
        <v>0</v>
      </c>
      <c r="F57" s="93">
        <f aca="true" t="shared" si="20" ref="F57:M57">SUM(F55:F56)</f>
        <v>0</v>
      </c>
      <c r="G57" s="93">
        <f t="shared" si="20"/>
        <v>0</v>
      </c>
      <c r="H57" s="93">
        <f t="shared" si="20"/>
        <v>0</v>
      </c>
      <c r="I57" s="93">
        <f t="shared" si="20"/>
        <v>0</v>
      </c>
      <c r="J57" s="93">
        <f t="shared" si="20"/>
        <v>0</v>
      </c>
      <c r="K57" s="93">
        <f t="shared" si="20"/>
        <v>0</v>
      </c>
      <c r="L57" s="93">
        <f t="shared" si="20"/>
        <v>0</v>
      </c>
      <c r="M57" s="93">
        <f t="shared" si="20"/>
        <v>0</v>
      </c>
      <c r="N57" s="84">
        <f>SUM(N55:N56)</f>
        <v>0</v>
      </c>
    </row>
    <row r="58" spans="1:14" ht="18.75" customHeight="1">
      <c r="A58" s="224"/>
      <c r="B58" s="233" t="s">
        <v>148</v>
      </c>
      <c r="C58" s="234"/>
      <c r="D58" s="46" t="s">
        <v>16</v>
      </c>
      <c r="E58" s="97">
        <f>SUM(E49+E52+E55)</f>
        <v>203</v>
      </c>
      <c r="F58" s="97">
        <f aca="true" t="shared" si="21" ref="F58:N59">SUM(F49+F52+F55)</f>
        <v>1</v>
      </c>
      <c r="G58" s="79">
        <f t="shared" si="21"/>
        <v>542</v>
      </c>
      <c r="H58" s="97">
        <f t="shared" si="21"/>
        <v>7</v>
      </c>
      <c r="I58" s="97">
        <f t="shared" si="21"/>
        <v>0</v>
      </c>
      <c r="J58" s="97">
        <f t="shared" si="21"/>
        <v>0</v>
      </c>
      <c r="K58" s="97">
        <f t="shared" si="21"/>
        <v>0</v>
      </c>
      <c r="L58" s="97">
        <f t="shared" si="21"/>
        <v>0</v>
      </c>
      <c r="M58" s="97">
        <f t="shared" si="21"/>
        <v>0</v>
      </c>
      <c r="N58" s="97">
        <f t="shared" si="21"/>
        <v>0</v>
      </c>
    </row>
    <row r="59" spans="1:14" ht="18.75" customHeight="1">
      <c r="A59" s="224"/>
      <c r="B59" s="235"/>
      <c r="C59" s="236"/>
      <c r="D59" s="46" t="s">
        <v>17</v>
      </c>
      <c r="E59" s="98">
        <f>SUM(E50+E53+E56)</f>
        <v>33028</v>
      </c>
      <c r="F59" s="98">
        <f t="shared" si="21"/>
        <v>1214</v>
      </c>
      <c r="G59" s="98">
        <f t="shared" si="21"/>
        <v>668351</v>
      </c>
      <c r="H59" s="98">
        <f t="shared" si="21"/>
        <v>13175</v>
      </c>
      <c r="I59" s="98">
        <f t="shared" si="21"/>
        <v>128</v>
      </c>
      <c r="J59" s="98">
        <f t="shared" si="21"/>
        <v>95001</v>
      </c>
      <c r="K59" s="98">
        <f t="shared" si="21"/>
        <v>2518</v>
      </c>
      <c r="L59" s="98">
        <f t="shared" si="21"/>
        <v>0</v>
      </c>
      <c r="M59" s="98">
        <f t="shared" si="21"/>
        <v>0</v>
      </c>
      <c r="N59" s="98">
        <f t="shared" si="21"/>
        <v>0</v>
      </c>
    </row>
    <row r="60" spans="1:14" ht="18.75" customHeight="1">
      <c r="A60" s="224"/>
      <c r="B60" s="237"/>
      <c r="C60" s="238"/>
      <c r="D60" s="40" t="s">
        <v>1</v>
      </c>
      <c r="E60" s="98">
        <f>SUM(E58:E59)</f>
        <v>33231</v>
      </c>
      <c r="F60" s="98">
        <f aca="true" t="shared" si="22" ref="F60:N60">SUM(F58:F59)</f>
        <v>1215</v>
      </c>
      <c r="G60" s="98">
        <f t="shared" si="22"/>
        <v>668893</v>
      </c>
      <c r="H60" s="98">
        <f t="shared" si="22"/>
        <v>13182</v>
      </c>
      <c r="I60" s="98">
        <f t="shared" si="22"/>
        <v>128</v>
      </c>
      <c r="J60" s="98">
        <f t="shared" si="22"/>
        <v>95001</v>
      </c>
      <c r="K60" s="98">
        <f t="shared" si="22"/>
        <v>2518</v>
      </c>
      <c r="L60" s="98">
        <f t="shared" si="22"/>
        <v>0</v>
      </c>
      <c r="M60" s="98">
        <f t="shared" si="22"/>
        <v>0</v>
      </c>
      <c r="N60" s="98">
        <f t="shared" si="22"/>
        <v>0</v>
      </c>
    </row>
    <row r="61" spans="1:14" ht="18.75" customHeight="1">
      <c r="A61" s="250" t="s">
        <v>147</v>
      </c>
      <c r="B61" s="251"/>
      <c r="C61" s="252"/>
      <c r="D61" s="46" t="s">
        <v>16</v>
      </c>
      <c r="E61" s="98">
        <f>E46+E58</f>
        <v>1098</v>
      </c>
      <c r="F61" s="98">
        <f aca="true" t="shared" si="23" ref="F61:N62">F46+F58</f>
        <v>29</v>
      </c>
      <c r="G61" s="98">
        <f t="shared" si="23"/>
        <v>17143</v>
      </c>
      <c r="H61" s="98">
        <f t="shared" si="23"/>
        <v>489</v>
      </c>
      <c r="I61" s="98">
        <f t="shared" si="23"/>
        <v>11</v>
      </c>
      <c r="J61" s="98">
        <f t="shared" si="23"/>
        <v>8364</v>
      </c>
      <c r="K61" s="98">
        <f t="shared" si="23"/>
        <v>250</v>
      </c>
      <c r="L61" s="98">
        <f t="shared" si="23"/>
        <v>8</v>
      </c>
      <c r="M61" s="98">
        <f t="shared" si="23"/>
        <v>8066</v>
      </c>
      <c r="N61" s="98">
        <f t="shared" si="23"/>
        <v>242</v>
      </c>
    </row>
    <row r="62" spans="1:14" ht="18.75" customHeight="1">
      <c r="A62" s="253"/>
      <c r="B62" s="254"/>
      <c r="C62" s="255"/>
      <c r="D62" s="46" t="s">
        <v>17</v>
      </c>
      <c r="E62" s="98">
        <f>E47+E59</f>
        <v>57586</v>
      </c>
      <c r="F62" s="98">
        <f t="shared" si="23"/>
        <v>2309</v>
      </c>
      <c r="G62" s="98">
        <f t="shared" si="23"/>
        <v>1315052</v>
      </c>
      <c r="H62" s="98">
        <f t="shared" si="23"/>
        <v>38380</v>
      </c>
      <c r="I62" s="98">
        <f t="shared" si="23"/>
        <v>824</v>
      </c>
      <c r="J62" s="98">
        <f t="shared" si="23"/>
        <v>645263</v>
      </c>
      <c r="K62" s="98">
        <f t="shared" si="23"/>
        <v>24873</v>
      </c>
      <c r="L62" s="98">
        <f t="shared" si="23"/>
        <v>423</v>
      </c>
      <c r="M62" s="98">
        <f t="shared" si="23"/>
        <v>420433</v>
      </c>
      <c r="N62" s="98">
        <f t="shared" si="23"/>
        <v>18000</v>
      </c>
    </row>
    <row r="63" spans="1:14" ht="18.75" customHeight="1" thickBot="1">
      <c r="A63" s="256"/>
      <c r="B63" s="257"/>
      <c r="C63" s="258"/>
      <c r="D63" s="43" t="s">
        <v>1</v>
      </c>
      <c r="E63" s="99">
        <f>SUM(E61:E62)</f>
        <v>58684</v>
      </c>
      <c r="F63" s="99">
        <f aca="true" t="shared" si="24" ref="F63:N63">SUM(F61:F62)</f>
        <v>2338</v>
      </c>
      <c r="G63" s="99">
        <f t="shared" si="24"/>
        <v>1332195</v>
      </c>
      <c r="H63" s="99">
        <f t="shared" si="24"/>
        <v>38869</v>
      </c>
      <c r="I63" s="99">
        <f t="shared" si="24"/>
        <v>835</v>
      </c>
      <c r="J63" s="99">
        <f t="shared" si="24"/>
        <v>653627</v>
      </c>
      <c r="K63" s="99">
        <f t="shared" si="24"/>
        <v>25123</v>
      </c>
      <c r="L63" s="99">
        <f t="shared" si="24"/>
        <v>431</v>
      </c>
      <c r="M63" s="99">
        <f t="shared" si="24"/>
        <v>428499</v>
      </c>
      <c r="N63" s="99">
        <f t="shared" si="24"/>
        <v>18242</v>
      </c>
    </row>
    <row r="64" spans="1:14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7.25">
      <c r="A65" s="240" t="s">
        <v>83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17"/>
      <c r="M65" s="17"/>
      <c r="N65" s="3"/>
    </row>
  </sheetData>
  <sheetProtection/>
  <mergeCells count="35">
    <mergeCell ref="A61:C63"/>
    <mergeCell ref="B37:C39"/>
    <mergeCell ref="B40:C42"/>
    <mergeCell ref="B46:C48"/>
    <mergeCell ref="A49:A60"/>
    <mergeCell ref="B49:C51"/>
    <mergeCell ref="B52:C54"/>
    <mergeCell ref="B55:C57"/>
    <mergeCell ref="B58:C60"/>
    <mergeCell ref="B43:C45"/>
    <mergeCell ref="B18:B32"/>
    <mergeCell ref="C18:C20"/>
    <mergeCell ref="C30:C32"/>
    <mergeCell ref="B33:B36"/>
    <mergeCell ref="C33:C34"/>
    <mergeCell ref="C35:D35"/>
    <mergeCell ref="C36:D36"/>
    <mergeCell ref="L7:L8"/>
    <mergeCell ref="I7:I8"/>
    <mergeCell ref="F7:F8"/>
    <mergeCell ref="A6:D8"/>
    <mergeCell ref="E6:E8"/>
    <mergeCell ref="F6:H6"/>
    <mergeCell ref="I6:K6"/>
    <mergeCell ref="L6:N6"/>
    <mergeCell ref="A65:K65"/>
    <mergeCell ref="A4:I5"/>
    <mergeCell ref="C21:C23"/>
    <mergeCell ref="C24:C26"/>
    <mergeCell ref="C27:C29"/>
    <mergeCell ref="A9:A48"/>
    <mergeCell ref="B9:B17"/>
    <mergeCell ref="C9:C11"/>
    <mergeCell ref="C12:C14"/>
    <mergeCell ref="C15:C1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63"/>
  <sheetViews>
    <sheetView view="pageBreakPreview" zoomScale="75" zoomScaleSheetLayoutView="75" zoomScalePageLayoutView="0" workbookViewId="0" topLeftCell="A28">
      <selection activeCell="A43" sqref="A43:L45"/>
    </sheetView>
  </sheetViews>
  <sheetFormatPr defaultColWidth="9.00390625" defaultRowHeight="13.5"/>
  <cols>
    <col min="1" max="1" width="8.125" style="0" customWidth="1"/>
    <col min="2" max="2" width="11.125" style="0" customWidth="1"/>
    <col min="3" max="3" width="10.50390625" style="0" customWidth="1"/>
    <col min="4" max="4" width="8.125" style="0" customWidth="1"/>
    <col min="5" max="5" width="11.125" style="0" customWidth="1"/>
    <col min="6" max="6" width="10.50390625" style="0" customWidth="1"/>
    <col min="7" max="7" width="8.125" style="0" customWidth="1"/>
    <col min="8" max="8" width="11.125" style="0" customWidth="1"/>
    <col min="9" max="9" width="10.50390625" style="0" customWidth="1"/>
    <col min="10" max="10" width="8.125" style="0" customWidth="1"/>
    <col min="11" max="11" width="11.125" style="0" customWidth="1"/>
    <col min="12" max="12" width="10.50390625" style="0" customWidth="1"/>
  </cols>
  <sheetData>
    <row r="4" spans="1:5" ht="13.5">
      <c r="A4" s="288"/>
      <c r="B4" s="288"/>
      <c r="C4" s="288"/>
      <c r="D4" s="288"/>
      <c r="E4" s="288"/>
    </row>
    <row r="5" ht="14.25" thickBot="1"/>
    <row r="6" spans="1:12" ht="16.5" customHeight="1">
      <c r="A6" s="289" t="s">
        <v>28</v>
      </c>
      <c r="B6" s="290"/>
      <c r="C6" s="290"/>
      <c r="D6" s="289" t="s">
        <v>29</v>
      </c>
      <c r="E6" s="290"/>
      <c r="F6" s="290"/>
      <c r="G6" s="289" t="s">
        <v>30</v>
      </c>
      <c r="H6" s="290"/>
      <c r="I6" s="290"/>
      <c r="J6" s="289" t="s">
        <v>23</v>
      </c>
      <c r="K6" s="290"/>
      <c r="L6" s="291"/>
    </row>
    <row r="7" spans="1:12" ht="16.5" customHeight="1">
      <c r="A7" s="292" t="s">
        <v>14</v>
      </c>
      <c r="B7" s="50" t="s">
        <v>84</v>
      </c>
      <c r="C7" s="50" t="s">
        <v>86</v>
      </c>
      <c r="D7" s="292" t="s">
        <v>14</v>
      </c>
      <c r="E7" s="50" t="s">
        <v>84</v>
      </c>
      <c r="F7" s="50" t="s">
        <v>86</v>
      </c>
      <c r="G7" s="292" t="s">
        <v>14</v>
      </c>
      <c r="H7" s="50" t="s">
        <v>84</v>
      </c>
      <c r="I7" s="50" t="s">
        <v>86</v>
      </c>
      <c r="J7" s="292" t="s">
        <v>14</v>
      </c>
      <c r="K7" s="50" t="s">
        <v>84</v>
      </c>
      <c r="L7" s="51" t="s">
        <v>86</v>
      </c>
    </row>
    <row r="8" spans="1:12" ht="16.5" customHeight="1">
      <c r="A8" s="292"/>
      <c r="B8" s="31" t="s">
        <v>141</v>
      </c>
      <c r="C8" s="31" t="s">
        <v>142</v>
      </c>
      <c r="D8" s="292"/>
      <c r="E8" s="31" t="s">
        <v>141</v>
      </c>
      <c r="F8" s="31" t="s">
        <v>142</v>
      </c>
      <c r="G8" s="292"/>
      <c r="H8" s="31" t="s">
        <v>141</v>
      </c>
      <c r="I8" s="31" t="s">
        <v>142</v>
      </c>
      <c r="J8" s="292"/>
      <c r="K8" s="31" t="s">
        <v>141</v>
      </c>
      <c r="L8" s="38" t="s">
        <v>142</v>
      </c>
    </row>
    <row r="9" spans="1:12" ht="18.75" customHeight="1">
      <c r="A9" s="85">
        <v>0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f>G9+D9+A9+'P94'!L9+'P94'!I9+'P94'!F9</f>
        <v>0</v>
      </c>
      <c r="K9" s="85">
        <f>H9+E9+B9+'P94'!M9+'P94'!J9+'P94'!G9</f>
        <v>0</v>
      </c>
      <c r="L9" s="86">
        <f>I9+F9+C9+'P94'!N9+'P94'!K9+'P94'!H9</f>
        <v>0</v>
      </c>
    </row>
    <row r="10" spans="1:12" ht="18.75" customHeight="1">
      <c r="A10" s="85">
        <v>231</v>
      </c>
      <c r="B10" s="85">
        <v>277580</v>
      </c>
      <c r="C10" s="85">
        <v>11832</v>
      </c>
      <c r="D10" s="85">
        <v>167</v>
      </c>
      <c r="E10" s="85">
        <v>232769</v>
      </c>
      <c r="F10" s="85">
        <v>10378</v>
      </c>
      <c r="G10" s="85">
        <v>431</v>
      </c>
      <c r="H10" s="85">
        <v>1081780</v>
      </c>
      <c r="I10" s="85">
        <v>50928</v>
      </c>
      <c r="J10" s="85">
        <f>G10+D10+A10+'P94'!L10+'P94'!I10+'P94'!F10</f>
        <v>2233</v>
      </c>
      <c r="K10" s="85">
        <f>H10+E10+B10+'P94'!M10+'P94'!J10+'P94'!G10</f>
        <v>2650535</v>
      </c>
      <c r="L10" s="86">
        <f>I10+F10+C10+'P94'!N10+'P94'!K10+'P94'!H10</f>
        <v>119152</v>
      </c>
    </row>
    <row r="11" spans="1:12" ht="18.75" customHeight="1">
      <c r="A11" s="85">
        <f>SUM(A9:A10)</f>
        <v>231</v>
      </c>
      <c r="B11" s="85">
        <f aca="true" t="shared" si="0" ref="B11:I11">SUM(B9:B10)</f>
        <v>277580</v>
      </c>
      <c r="C11" s="85">
        <f t="shared" si="0"/>
        <v>11832</v>
      </c>
      <c r="D11" s="85">
        <f t="shared" si="0"/>
        <v>167</v>
      </c>
      <c r="E11" s="85">
        <f t="shared" si="0"/>
        <v>232769</v>
      </c>
      <c r="F11" s="85">
        <f t="shared" si="0"/>
        <v>10378</v>
      </c>
      <c r="G11" s="85">
        <f t="shared" si="0"/>
        <v>431</v>
      </c>
      <c r="H11" s="85">
        <f t="shared" si="0"/>
        <v>1081780</v>
      </c>
      <c r="I11" s="85">
        <f t="shared" si="0"/>
        <v>50928</v>
      </c>
      <c r="J11" s="85">
        <f>SUM(J9:J10)</f>
        <v>2233</v>
      </c>
      <c r="K11" s="85">
        <f>SUM(K9:K10)</f>
        <v>2650535</v>
      </c>
      <c r="L11" s="86">
        <f>SUM(L9:L10)</f>
        <v>119152</v>
      </c>
    </row>
    <row r="12" spans="1:12" ht="18.75" customHeight="1">
      <c r="A12" s="85">
        <v>0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f>G12+D12+A12+'P94'!L12+'P94'!I12+'P94'!F12</f>
        <v>2</v>
      </c>
      <c r="K12" s="85">
        <f>H12+E12+B12+'P94'!M12+'P94'!J12+'P94'!G12</f>
        <v>1137</v>
      </c>
      <c r="L12" s="86">
        <f>I12+F12+C12+'P94'!N12+'P94'!K12+'P94'!H12</f>
        <v>19</v>
      </c>
    </row>
    <row r="13" spans="1:12" ht="18.75" customHeight="1">
      <c r="A13" s="85">
        <v>36</v>
      </c>
      <c r="B13" s="85">
        <v>43472</v>
      </c>
      <c r="C13" s="85">
        <v>1734</v>
      </c>
      <c r="D13" s="85">
        <v>25</v>
      </c>
      <c r="E13" s="85">
        <v>33667</v>
      </c>
      <c r="F13" s="85">
        <v>1397</v>
      </c>
      <c r="G13" s="85">
        <v>6</v>
      </c>
      <c r="H13" s="85">
        <v>9451</v>
      </c>
      <c r="I13" s="85">
        <v>398</v>
      </c>
      <c r="J13" s="85">
        <f>G13+D13+A13+'P94'!L13+'P94'!I13+'P94'!F13</f>
        <v>806</v>
      </c>
      <c r="K13" s="85">
        <f>H13+E13+B13+'P94'!M13+'P94'!J13+'P94'!G13</f>
        <v>597012</v>
      </c>
      <c r="L13" s="86">
        <f>I13+F13+C13+'P94'!N13+'P94'!K13+'P94'!H13</f>
        <v>20755</v>
      </c>
    </row>
    <row r="14" spans="1:12" ht="18.75" customHeight="1">
      <c r="A14" s="85">
        <f>SUM(A12:A13)</f>
        <v>36</v>
      </c>
      <c r="B14" s="85">
        <f aca="true" t="shared" si="1" ref="B14:I14">SUM(B12:B13)</f>
        <v>43472</v>
      </c>
      <c r="C14" s="85">
        <f t="shared" si="1"/>
        <v>1734</v>
      </c>
      <c r="D14" s="85">
        <f t="shared" si="1"/>
        <v>25</v>
      </c>
      <c r="E14" s="85">
        <f t="shared" si="1"/>
        <v>33667</v>
      </c>
      <c r="F14" s="85">
        <f t="shared" si="1"/>
        <v>1397</v>
      </c>
      <c r="G14" s="85">
        <f t="shared" si="1"/>
        <v>6</v>
      </c>
      <c r="H14" s="85">
        <f t="shared" si="1"/>
        <v>9451</v>
      </c>
      <c r="I14" s="85">
        <f t="shared" si="1"/>
        <v>398</v>
      </c>
      <c r="J14" s="85">
        <f>SUM(J12:J13)</f>
        <v>808</v>
      </c>
      <c r="K14" s="85">
        <f>SUM(K12:K13)</f>
        <v>598149</v>
      </c>
      <c r="L14" s="86">
        <f>SUM(L12:L13)</f>
        <v>20774</v>
      </c>
    </row>
    <row r="15" spans="1:12" ht="18.75" customHeight="1">
      <c r="A15" s="87">
        <f>SUM(A9+A12)</f>
        <v>0</v>
      </c>
      <c r="B15" s="87">
        <f aca="true" t="shared" si="2" ref="B15:I15">SUM(B9+B12)</f>
        <v>0</v>
      </c>
      <c r="C15" s="87">
        <f t="shared" si="2"/>
        <v>0</v>
      </c>
      <c r="D15" s="87">
        <f t="shared" si="2"/>
        <v>0</v>
      </c>
      <c r="E15" s="87">
        <f t="shared" si="2"/>
        <v>0</v>
      </c>
      <c r="F15" s="87">
        <f t="shared" si="2"/>
        <v>0</v>
      </c>
      <c r="G15" s="87">
        <f t="shared" si="2"/>
        <v>0</v>
      </c>
      <c r="H15" s="87">
        <f t="shared" si="2"/>
        <v>0</v>
      </c>
      <c r="I15" s="87">
        <f t="shared" si="2"/>
        <v>0</v>
      </c>
      <c r="J15" s="87">
        <f aca="true" t="shared" si="3" ref="J15:L16">SUM(J9+J12)</f>
        <v>2</v>
      </c>
      <c r="K15" s="87">
        <f t="shared" si="3"/>
        <v>1137</v>
      </c>
      <c r="L15" s="88">
        <f t="shared" si="3"/>
        <v>19</v>
      </c>
    </row>
    <row r="16" spans="1:12" ht="18.75" customHeight="1">
      <c r="A16" s="87">
        <f>SUM(A10+A13)</f>
        <v>267</v>
      </c>
      <c r="B16" s="87">
        <f aca="true" t="shared" si="4" ref="B16:I16">SUM(B10+B13)</f>
        <v>321052</v>
      </c>
      <c r="C16" s="87">
        <f t="shared" si="4"/>
        <v>13566</v>
      </c>
      <c r="D16" s="87">
        <f t="shared" si="4"/>
        <v>192</v>
      </c>
      <c r="E16" s="87">
        <f t="shared" si="4"/>
        <v>266436</v>
      </c>
      <c r="F16" s="87">
        <f t="shared" si="4"/>
        <v>11775</v>
      </c>
      <c r="G16" s="87">
        <f t="shared" si="4"/>
        <v>437</v>
      </c>
      <c r="H16" s="87">
        <f t="shared" si="4"/>
        <v>1091231</v>
      </c>
      <c r="I16" s="87">
        <f t="shared" si="4"/>
        <v>51326</v>
      </c>
      <c r="J16" s="87">
        <f t="shared" si="3"/>
        <v>3039</v>
      </c>
      <c r="K16" s="87">
        <f t="shared" si="3"/>
        <v>3247547</v>
      </c>
      <c r="L16" s="88">
        <f t="shared" si="3"/>
        <v>139907</v>
      </c>
    </row>
    <row r="17" spans="1:12" ht="18.75" customHeight="1">
      <c r="A17" s="87">
        <f>SUM(A15:A16)</f>
        <v>267</v>
      </c>
      <c r="B17" s="87">
        <f aca="true" t="shared" si="5" ref="B17:I17">SUM(B15:B16)</f>
        <v>321052</v>
      </c>
      <c r="C17" s="87">
        <f t="shared" si="5"/>
        <v>13566</v>
      </c>
      <c r="D17" s="87">
        <f t="shared" si="5"/>
        <v>192</v>
      </c>
      <c r="E17" s="87">
        <f t="shared" si="5"/>
        <v>266436</v>
      </c>
      <c r="F17" s="87">
        <f t="shared" si="5"/>
        <v>11775</v>
      </c>
      <c r="G17" s="87">
        <f t="shared" si="5"/>
        <v>437</v>
      </c>
      <c r="H17" s="87">
        <f t="shared" si="5"/>
        <v>1091231</v>
      </c>
      <c r="I17" s="87">
        <f t="shared" si="5"/>
        <v>51326</v>
      </c>
      <c r="J17" s="87">
        <f>SUM(J15:J16)</f>
        <v>3041</v>
      </c>
      <c r="K17" s="87">
        <f>SUM(K15:K16)</f>
        <v>3248684</v>
      </c>
      <c r="L17" s="88">
        <f>SUM(L15:L16)</f>
        <v>139926</v>
      </c>
    </row>
    <row r="18" spans="1:12" ht="18.75" customHeight="1">
      <c r="A18" s="85">
        <v>4</v>
      </c>
      <c r="B18" s="85">
        <v>4823</v>
      </c>
      <c r="C18" s="89">
        <v>145</v>
      </c>
      <c r="D18" s="85">
        <v>6</v>
      </c>
      <c r="E18" s="85">
        <v>8270</v>
      </c>
      <c r="F18" s="85">
        <v>248</v>
      </c>
      <c r="G18" s="85">
        <v>13</v>
      </c>
      <c r="H18" s="85">
        <v>74535</v>
      </c>
      <c r="I18" s="85">
        <v>2235</v>
      </c>
      <c r="J18" s="85">
        <f>G18+D18+A18+'P94'!L18+'P94'!I18+'P94'!F18</f>
        <v>56</v>
      </c>
      <c r="K18" s="85">
        <f>H18+E18+B18+'P94'!M18+'P94'!J18+'P94'!G18</f>
        <v>110569</v>
      </c>
      <c r="L18" s="86">
        <f>I18+F18+C18+'P94'!N18+'P94'!K18+'P94'!H18</f>
        <v>3315</v>
      </c>
    </row>
    <row r="19" spans="1:12" ht="18.75" customHeight="1">
      <c r="A19" s="89">
        <v>3</v>
      </c>
      <c r="B19" s="85">
        <v>3441</v>
      </c>
      <c r="C19" s="85">
        <v>165</v>
      </c>
      <c r="D19" s="89">
        <v>1</v>
      </c>
      <c r="E19" s="85">
        <v>1390</v>
      </c>
      <c r="F19" s="89">
        <v>69</v>
      </c>
      <c r="G19" s="85">
        <v>12</v>
      </c>
      <c r="H19" s="89">
        <v>30243</v>
      </c>
      <c r="I19" s="89">
        <v>1512</v>
      </c>
      <c r="J19" s="85">
        <f>G19+D19+A19+'P94'!L19+'P94'!I19+'P94'!F19</f>
        <v>45</v>
      </c>
      <c r="K19" s="85">
        <f>H19+E19+B19+'P94'!M19+'P94'!J19+'P94'!G19</f>
        <v>55365</v>
      </c>
      <c r="L19" s="86">
        <f>I19+F19+C19+'P94'!N19+'P94'!K19+'P94'!H19</f>
        <v>2744</v>
      </c>
    </row>
    <row r="20" spans="1:12" ht="18.75" customHeight="1">
      <c r="A20" s="89">
        <f aca="true" t="shared" si="6" ref="A20:I20">SUM(A18:A19)</f>
        <v>7</v>
      </c>
      <c r="B20" s="89">
        <f t="shared" si="6"/>
        <v>8264</v>
      </c>
      <c r="C20" s="89">
        <f t="shared" si="6"/>
        <v>310</v>
      </c>
      <c r="D20" s="89">
        <f t="shared" si="6"/>
        <v>7</v>
      </c>
      <c r="E20" s="89">
        <f t="shared" si="6"/>
        <v>9660</v>
      </c>
      <c r="F20" s="89">
        <f t="shared" si="6"/>
        <v>317</v>
      </c>
      <c r="G20" s="89">
        <f t="shared" si="6"/>
        <v>25</v>
      </c>
      <c r="H20" s="89">
        <f t="shared" si="6"/>
        <v>104778</v>
      </c>
      <c r="I20" s="89">
        <f t="shared" si="6"/>
        <v>3747</v>
      </c>
      <c r="J20" s="89">
        <f>SUM(J18:J19)</f>
        <v>101</v>
      </c>
      <c r="K20" s="89">
        <f>SUM(K18:K19)</f>
        <v>165934</v>
      </c>
      <c r="L20" s="90">
        <f>SUM(L18:L19)</f>
        <v>6059</v>
      </c>
    </row>
    <row r="21" spans="1:12" ht="18.75" customHeight="1">
      <c r="A21" s="85">
        <v>0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9">
        <v>3</v>
      </c>
      <c r="H21" s="89">
        <v>5352</v>
      </c>
      <c r="I21" s="89">
        <v>160</v>
      </c>
      <c r="J21" s="85">
        <f>G21+D21+A21+'P94'!L21+'P94'!I21+'P94'!F21</f>
        <v>11</v>
      </c>
      <c r="K21" s="85">
        <f>H21+E21+B21+'P94'!M21+'P94'!J21+'P94'!G21</f>
        <v>11053</v>
      </c>
      <c r="L21" s="86">
        <f>I21+F21+C21+'P94'!N21+'P94'!K21+'P94'!H21</f>
        <v>331</v>
      </c>
    </row>
    <row r="22" spans="1:12" ht="18.75" customHeight="1">
      <c r="A22" s="85">
        <v>1</v>
      </c>
      <c r="B22" s="85">
        <v>1161</v>
      </c>
      <c r="C22" s="85">
        <v>58</v>
      </c>
      <c r="D22" s="85">
        <v>1</v>
      </c>
      <c r="E22" s="85">
        <v>1443</v>
      </c>
      <c r="F22" s="85">
        <v>72</v>
      </c>
      <c r="G22" s="85">
        <v>0</v>
      </c>
      <c r="H22" s="89">
        <v>0</v>
      </c>
      <c r="I22" s="85">
        <v>0</v>
      </c>
      <c r="J22" s="85">
        <f>G22+D22+A22+'P94'!L22+'P94'!I22+'P94'!F22</f>
        <v>2</v>
      </c>
      <c r="K22" s="85">
        <f>H22+E22+B22+'P94'!M22+'P94'!J22+'P94'!G22</f>
        <v>2604</v>
      </c>
      <c r="L22" s="86">
        <f>I22+F22+C22+'P94'!N22+'P94'!K22+'P94'!H22</f>
        <v>130</v>
      </c>
    </row>
    <row r="23" spans="1:12" ht="18.75" customHeight="1">
      <c r="A23" s="85">
        <f aca="true" t="shared" si="7" ref="A23:I23">SUM(A21:A22)</f>
        <v>1</v>
      </c>
      <c r="B23" s="85">
        <f t="shared" si="7"/>
        <v>1161</v>
      </c>
      <c r="C23" s="85">
        <f t="shared" si="7"/>
        <v>58</v>
      </c>
      <c r="D23" s="85">
        <f t="shared" si="7"/>
        <v>1</v>
      </c>
      <c r="E23" s="85">
        <f t="shared" si="7"/>
        <v>1443</v>
      </c>
      <c r="F23" s="85">
        <f t="shared" si="7"/>
        <v>72</v>
      </c>
      <c r="G23" s="85">
        <f t="shared" si="7"/>
        <v>3</v>
      </c>
      <c r="H23" s="85">
        <f t="shared" si="7"/>
        <v>5352</v>
      </c>
      <c r="I23" s="85">
        <f t="shared" si="7"/>
        <v>160</v>
      </c>
      <c r="J23" s="85">
        <f>SUM(J21:J22)</f>
        <v>13</v>
      </c>
      <c r="K23" s="85">
        <f>SUM(K21:K22)</f>
        <v>13657</v>
      </c>
      <c r="L23" s="86">
        <f>SUM(L21:L22)</f>
        <v>461</v>
      </c>
    </row>
    <row r="24" spans="1:12" ht="18.75" customHeight="1">
      <c r="A24" s="85">
        <v>0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f>G24+D24+A24+'P94'!L24+'P94'!I24+'P94'!F24</f>
        <v>1</v>
      </c>
      <c r="K24" s="85">
        <f>H24+E24+B24+'P94'!M24+'P94'!J24+'P94'!G24</f>
        <v>612</v>
      </c>
      <c r="L24" s="86">
        <f>I24+F24+C24+'P94'!N24+'P94'!K24+'P94'!H24</f>
        <v>18</v>
      </c>
    </row>
    <row r="25" spans="1:12" ht="18.75" customHeight="1">
      <c r="A25" s="85">
        <v>0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f>G25+D25+A25+'P94'!L25+'P94'!I25+'P94'!F25</f>
        <v>0</v>
      </c>
      <c r="K25" s="85">
        <f>H25+E25+B25+'P94'!M25+'P94'!J25+'P94'!G25</f>
        <v>0</v>
      </c>
      <c r="L25" s="86">
        <f>I25+F25+C25+'P94'!N25+'P94'!K25+'P94'!H25</f>
        <v>0</v>
      </c>
    </row>
    <row r="26" spans="1:12" ht="18.75" customHeight="1">
      <c r="A26" s="85">
        <f aca="true" t="shared" si="8" ref="A26:I26">SUM(A24:A25)</f>
        <v>0</v>
      </c>
      <c r="B26" s="85">
        <f t="shared" si="8"/>
        <v>0</v>
      </c>
      <c r="C26" s="85">
        <f t="shared" si="8"/>
        <v>0</v>
      </c>
      <c r="D26" s="85">
        <f t="shared" si="8"/>
        <v>0</v>
      </c>
      <c r="E26" s="85">
        <f t="shared" si="8"/>
        <v>0</v>
      </c>
      <c r="F26" s="85">
        <f t="shared" si="8"/>
        <v>0</v>
      </c>
      <c r="G26" s="85">
        <f t="shared" si="8"/>
        <v>0</v>
      </c>
      <c r="H26" s="85">
        <f t="shared" si="8"/>
        <v>0</v>
      </c>
      <c r="I26" s="85">
        <f t="shared" si="8"/>
        <v>0</v>
      </c>
      <c r="J26" s="85">
        <f>SUM(J24:J25)</f>
        <v>1</v>
      </c>
      <c r="K26" s="85">
        <f>SUM(K24:K25)</f>
        <v>612</v>
      </c>
      <c r="L26" s="86">
        <f>SUM(L24:L25)</f>
        <v>18</v>
      </c>
    </row>
    <row r="27" spans="1:12" ht="18.75" customHeight="1">
      <c r="A27" s="85">
        <v>0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f>G27+D27+A27+'P94'!L27+'P94'!I27+'P94'!F27</f>
        <v>0</v>
      </c>
      <c r="K27" s="85">
        <f>H27+E27+B27+'P94'!M27+'P94'!J27+'P94'!G27</f>
        <v>0</v>
      </c>
      <c r="L27" s="86">
        <f>I27+F27+C27+'P94'!N27+'P94'!K27+'P94'!H27</f>
        <v>0</v>
      </c>
    </row>
    <row r="28" spans="1:12" ht="18.75" customHeight="1">
      <c r="A28" s="85">
        <v>4</v>
      </c>
      <c r="B28" s="85">
        <v>4670</v>
      </c>
      <c r="C28" s="85">
        <v>226</v>
      </c>
      <c r="D28" s="85">
        <v>2</v>
      </c>
      <c r="E28" s="85">
        <v>2852</v>
      </c>
      <c r="F28" s="85">
        <v>135</v>
      </c>
      <c r="G28" s="85">
        <v>1</v>
      </c>
      <c r="H28" s="85">
        <v>1736</v>
      </c>
      <c r="I28" s="85">
        <v>87</v>
      </c>
      <c r="J28" s="85">
        <f>G28+D28+A28+'P94'!L28+'P94'!I28+'P94'!F28</f>
        <v>38</v>
      </c>
      <c r="K28" s="85">
        <f>H28+E28+B28+'P94'!M28+'P94'!J28+'P94'!G28</f>
        <v>30385</v>
      </c>
      <c r="L28" s="86">
        <f>I28+F28+C28+'P94'!N28+'P94'!K28+'P94'!H28</f>
        <v>1412</v>
      </c>
    </row>
    <row r="29" spans="1:12" ht="18.75" customHeight="1">
      <c r="A29" s="85">
        <f aca="true" t="shared" si="9" ref="A29:I29">SUM(A27:A28)</f>
        <v>4</v>
      </c>
      <c r="B29" s="85">
        <f t="shared" si="9"/>
        <v>4670</v>
      </c>
      <c r="C29" s="85">
        <f t="shared" si="9"/>
        <v>226</v>
      </c>
      <c r="D29" s="85">
        <f t="shared" si="9"/>
        <v>2</v>
      </c>
      <c r="E29" s="85">
        <f t="shared" si="9"/>
        <v>2852</v>
      </c>
      <c r="F29" s="85">
        <f t="shared" si="9"/>
        <v>135</v>
      </c>
      <c r="G29" s="85">
        <f t="shared" si="9"/>
        <v>1</v>
      </c>
      <c r="H29" s="85">
        <f t="shared" si="9"/>
        <v>1736</v>
      </c>
      <c r="I29" s="85">
        <f t="shared" si="9"/>
        <v>87</v>
      </c>
      <c r="J29" s="85">
        <f>SUM(J27:J28)</f>
        <v>38</v>
      </c>
      <c r="K29" s="85">
        <f>SUM(K27:K28)</f>
        <v>30385</v>
      </c>
      <c r="L29" s="86">
        <f>SUM(L27:L28)</f>
        <v>1412</v>
      </c>
    </row>
    <row r="30" spans="1:12" ht="18.75" customHeight="1">
      <c r="A30" s="87">
        <f>SUM(A18+A21+A24+A27)</f>
        <v>4</v>
      </c>
      <c r="B30" s="87">
        <f aca="true" t="shared" si="10" ref="B30:I31">SUM(B18+B21+B24+B27)</f>
        <v>4823</v>
      </c>
      <c r="C30" s="87">
        <f t="shared" si="10"/>
        <v>145</v>
      </c>
      <c r="D30" s="87">
        <f t="shared" si="10"/>
        <v>6</v>
      </c>
      <c r="E30" s="87">
        <f t="shared" si="10"/>
        <v>8270</v>
      </c>
      <c r="F30" s="87">
        <f t="shared" si="10"/>
        <v>248</v>
      </c>
      <c r="G30" s="87">
        <f t="shared" si="10"/>
        <v>16</v>
      </c>
      <c r="H30" s="87">
        <f t="shared" si="10"/>
        <v>79887</v>
      </c>
      <c r="I30" s="87">
        <f t="shared" si="10"/>
        <v>2395</v>
      </c>
      <c r="J30" s="87">
        <f aca="true" t="shared" si="11" ref="J30:L31">SUM(J18+J21+J24+J27)</f>
        <v>68</v>
      </c>
      <c r="K30" s="87">
        <f t="shared" si="11"/>
        <v>122234</v>
      </c>
      <c r="L30" s="88">
        <f t="shared" si="11"/>
        <v>3664</v>
      </c>
    </row>
    <row r="31" spans="1:12" ht="18.75" customHeight="1">
      <c r="A31" s="87">
        <f>SUM(A19+A22+A25+A28)</f>
        <v>8</v>
      </c>
      <c r="B31" s="87">
        <f t="shared" si="10"/>
        <v>9272</v>
      </c>
      <c r="C31" s="87">
        <f t="shared" si="10"/>
        <v>449</v>
      </c>
      <c r="D31" s="87">
        <f t="shared" si="10"/>
        <v>4</v>
      </c>
      <c r="E31" s="87">
        <f t="shared" si="10"/>
        <v>5685</v>
      </c>
      <c r="F31" s="87">
        <f t="shared" si="10"/>
        <v>276</v>
      </c>
      <c r="G31" s="87">
        <f t="shared" si="10"/>
        <v>13</v>
      </c>
      <c r="H31" s="87">
        <f t="shared" si="10"/>
        <v>31979</v>
      </c>
      <c r="I31" s="87">
        <f t="shared" si="10"/>
        <v>1599</v>
      </c>
      <c r="J31" s="87">
        <f t="shared" si="11"/>
        <v>85</v>
      </c>
      <c r="K31" s="87">
        <f t="shared" si="11"/>
        <v>88354</v>
      </c>
      <c r="L31" s="88">
        <f t="shared" si="11"/>
        <v>4286</v>
      </c>
    </row>
    <row r="32" spans="1:12" ht="18.75" customHeight="1">
      <c r="A32" s="87">
        <f>SUM(A30:A31)</f>
        <v>12</v>
      </c>
      <c r="B32" s="87">
        <f aca="true" t="shared" si="12" ref="B32:I32">SUM(B30:B31)</f>
        <v>14095</v>
      </c>
      <c r="C32" s="87">
        <f t="shared" si="12"/>
        <v>594</v>
      </c>
      <c r="D32" s="87">
        <f t="shared" si="12"/>
        <v>10</v>
      </c>
      <c r="E32" s="87">
        <f t="shared" si="12"/>
        <v>13955</v>
      </c>
      <c r="F32" s="87">
        <f t="shared" si="12"/>
        <v>524</v>
      </c>
      <c r="G32" s="87">
        <f t="shared" si="12"/>
        <v>29</v>
      </c>
      <c r="H32" s="87">
        <f t="shared" si="12"/>
        <v>111866</v>
      </c>
      <c r="I32" s="87">
        <f t="shared" si="12"/>
        <v>3994</v>
      </c>
      <c r="J32" s="87">
        <f>SUM(J30:J31)</f>
        <v>153</v>
      </c>
      <c r="K32" s="87">
        <f>SUM(K30:K31)</f>
        <v>210588</v>
      </c>
      <c r="L32" s="88">
        <f>SUM(L30:L31)</f>
        <v>7950</v>
      </c>
    </row>
    <row r="33" spans="1:12" ht="18.75" customHeight="1">
      <c r="A33" s="85">
        <v>0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f>G33+D33+A33+'P94'!L33+'P94'!I33+'P94'!F33</f>
        <v>0</v>
      </c>
      <c r="K33" s="85">
        <f>H33+E33+B33+'P94'!M33+'P94'!J33+'P94'!G33</f>
        <v>0</v>
      </c>
      <c r="L33" s="86">
        <f>I33+F33+C33+'P94'!N33+'P94'!K33+'P94'!H33</f>
        <v>0</v>
      </c>
    </row>
    <row r="34" spans="1:12" ht="18.75" customHeight="1">
      <c r="A34" s="85">
        <v>3</v>
      </c>
      <c r="B34" s="85">
        <v>3398</v>
      </c>
      <c r="C34" s="85">
        <v>102</v>
      </c>
      <c r="D34" s="85">
        <v>1</v>
      </c>
      <c r="E34" s="85">
        <v>1305</v>
      </c>
      <c r="F34" s="85">
        <v>39</v>
      </c>
      <c r="G34" s="85">
        <v>0</v>
      </c>
      <c r="H34" s="85">
        <v>0</v>
      </c>
      <c r="I34" s="85">
        <v>0</v>
      </c>
      <c r="J34" s="85">
        <f>G34+D34+A34+'P94'!L34+'P94'!I34+'P94'!F34</f>
        <v>4</v>
      </c>
      <c r="K34" s="85">
        <f>H34+E34+B34+'P94'!M34+'P94'!J34+'P94'!G34</f>
        <v>4703</v>
      </c>
      <c r="L34" s="86">
        <f>I34+F34+C34+'P94'!N34+'P94'!K34+'P94'!H34</f>
        <v>141</v>
      </c>
    </row>
    <row r="35" spans="1:12" ht="18.75" customHeight="1">
      <c r="A35" s="85">
        <v>0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f>G35+D35+A35+'P94'!L35+'P94'!I35+'P94'!F35</f>
        <v>6</v>
      </c>
      <c r="K35" s="85">
        <f>H35+E35+B35+'P94'!M35+'P94'!J35+'P94'!G35</f>
        <v>3702</v>
      </c>
      <c r="L35" s="86">
        <f>I35+F35+C35+'P94'!N35+'P94'!K35+'P94'!H35</f>
        <v>185</v>
      </c>
    </row>
    <row r="36" spans="1:12" ht="18.75" customHeight="1">
      <c r="A36" s="85">
        <f aca="true" t="shared" si="13" ref="A36:I36">SUM(A33:A35)</f>
        <v>3</v>
      </c>
      <c r="B36" s="85">
        <f t="shared" si="13"/>
        <v>3398</v>
      </c>
      <c r="C36" s="85">
        <f t="shared" si="13"/>
        <v>102</v>
      </c>
      <c r="D36" s="85">
        <f t="shared" si="13"/>
        <v>1</v>
      </c>
      <c r="E36" s="85">
        <f t="shared" si="13"/>
        <v>1305</v>
      </c>
      <c r="F36" s="85">
        <f t="shared" si="13"/>
        <v>39</v>
      </c>
      <c r="G36" s="85">
        <f t="shared" si="13"/>
        <v>0</v>
      </c>
      <c r="H36" s="85">
        <f t="shared" si="13"/>
        <v>0</v>
      </c>
      <c r="I36" s="85">
        <f t="shared" si="13"/>
        <v>0</v>
      </c>
      <c r="J36" s="85">
        <f>SUM(J33:J35)</f>
        <v>10</v>
      </c>
      <c r="K36" s="85">
        <f>SUM(K33:K35)</f>
        <v>8405</v>
      </c>
      <c r="L36" s="86">
        <f>SUM(L33:L35)</f>
        <v>326</v>
      </c>
    </row>
    <row r="37" spans="1:12" ht="18.75" customHeight="1">
      <c r="A37" s="85">
        <v>0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f>G37+D37+A37+'P94'!L37+'P94'!I37+'P94'!F37</f>
        <v>0</v>
      </c>
      <c r="K37" s="85">
        <f>H37+E37+B37+'P94'!M37+'P94'!J37+'P94'!G37</f>
        <v>0</v>
      </c>
      <c r="L37" s="86">
        <f>I37+F37+C37+'P94'!N37+'P94'!K37+'P94'!H37</f>
        <v>0</v>
      </c>
    </row>
    <row r="38" spans="1:12" ht="18.75" customHeight="1">
      <c r="A38" s="85">
        <v>0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f>G38+D38+A38+'P94'!L38+'P94'!I38+'P94'!F38</f>
        <v>0</v>
      </c>
      <c r="K38" s="85">
        <f>H38+E38+B38+'P94'!M38+'P94'!J38+'P94'!G38</f>
        <v>0</v>
      </c>
      <c r="L38" s="86">
        <f>I38+F38+C38+'P94'!N38+'P94'!K38+'P94'!H38</f>
        <v>0</v>
      </c>
    </row>
    <row r="39" spans="1:12" ht="18.75" customHeight="1">
      <c r="A39" s="85">
        <f aca="true" t="shared" si="14" ref="A39:I39">SUM(A37:A38)</f>
        <v>0</v>
      </c>
      <c r="B39" s="85">
        <f t="shared" si="14"/>
        <v>0</v>
      </c>
      <c r="C39" s="85">
        <f t="shared" si="14"/>
        <v>0</v>
      </c>
      <c r="D39" s="85">
        <f t="shared" si="14"/>
        <v>0</v>
      </c>
      <c r="E39" s="85">
        <f t="shared" si="14"/>
        <v>0</v>
      </c>
      <c r="F39" s="85">
        <f t="shared" si="14"/>
        <v>0</v>
      </c>
      <c r="G39" s="85">
        <f t="shared" si="14"/>
        <v>0</v>
      </c>
      <c r="H39" s="85">
        <f t="shared" si="14"/>
        <v>0</v>
      </c>
      <c r="I39" s="85">
        <f t="shared" si="14"/>
        <v>0</v>
      </c>
      <c r="J39" s="85">
        <f>SUM(J37:J38)</f>
        <v>0</v>
      </c>
      <c r="K39" s="85">
        <f>SUM(K37:K38)</f>
        <v>0</v>
      </c>
      <c r="L39" s="86">
        <f>SUM(L37:L38)</f>
        <v>0</v>
      </c>
    </row>
    <row r="40" spans="1:12" ht="18.75" customHeight="1">
      <c r="A40" s="85">
        <v>0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5</v>
      </c>
      <c r="H40" s="85">
        <v>18149</v>
      </c>
      <c r="I40" s="85">
        <v>544</v>
      </c>
      <c r="J40" s="85">
        <f>G40+D40+A40+'P94'!L40+'P94'!I40+'P94'!F40</f>
        <v>8</v>
      </c>
      <c r="K40" s="85">
        <f>H40+E40+B40+'P94'!M40+'P94'!J40+'P94'!G40</f>
        <v>20789</v>
      </c>
      <c r="L40" s="86">
        <f>I40+F40+C40+'P94'!N40+'P94'!K40+'P94'!H40</f>
        <v>623</v>
      </c>
    </row>
    <row r="41" spans="1:12" ht="18.75" customHeight="1">
      <c r="A41" s="85">
        <v>0</v>
      </c>
      <c r="B41" s="85">
        <v>0</v>
      </c>
      <c r="C41" s="85">
        <v>0</v>
      </c>
      <c r="D41" s="85">
        <v>1</v>
      </c>
      <c r="E41" s="85">
        <v>1417</v>
      </c>
      <c r="F41" s="85">
        <v>71</v>
      </c>
      <c r="G41" s="85">
        <v>4</v>
      </c>
      <c r="H41" s="85">
        <v>8109</v>
      </c>
      <c r="I41" s="85">
        <v>405</v>
      </c>
      <c r="J41" s="85">
        <f>G41+D41+A41+'P94'!L41+'P94'!I41+'P94'!F41</f>
        <v>10</v>
      </c>
      <c r="K41" s="85">
        <f>H41+E41+B41+'P94'!M41+'P94'!J41+'P94'!G41</f>
        <v>12974</v>
      </c>
      <c r="L41" s="86">
        <f>I41+F41+C41+'P94'!N41+'P94'!K41+'P94'!H41</f>
        <v>649</v>
      </c>
    </row>
    <row r="42" spans="1:12" ht="18.75" customHeight="1">
      <c r="A42" s="85">
        <f aca="true" t="shared" si="15" ref="A42:I42">SUM(A40:A41)</f>
        <v>0</v>
      </c>
      <c r="B42" s="85">
        <f t="shared" si="15"/>
        <v>0</v>
      </c>
      <c r="C42" s="85">
        <f t="shared" si="15"/>
        <v>0</v>
      </c>
      <c r="D42" s="85">
        <f t="shared" si="15"/>
        <v>1</v>
      </c>
      <c r="E42" s="85">
        <f t="shared" si="15"/>
        <v>1417</v>
      </c>
      <c r="F42" s="85">
        <f t="shared" si="15"/>
        <v>71</v>
      </c>
      <c r="G42" s="85">
        <f t="shared" si="15"/>
        <v>9</v>
      </c>
      <c r="H42" s="85">
        <f t="shared" si="15"/>
        <v>26258</v>
      </c>
      <c r="I42" s="85">
        <f t="shared" si="15"/>
        <v>949</v>
      </c>
      <c r="J42" s="85">
        <f>SUM(J40:J41)</f>
        <v>18</v>
      </c>
      <c r="K42" s="85">
        <f>SUM(K40:K41)</f>
        <v>33763</v>
      </c>
      <c r="L42" s="86">
        <f>SUM(L40:L41)</f>
        <v>1272</v>
      </c>
    </row>
    <row r="43" spans="1:12" ht="18.75" customHeight="1">
      <c r="A43" s="91">
        <f aca="true" t="shared" si="16" ref="A43:I43">SUM(+A33+A34+A37+A40)</f>
        <v>3</v>
      </c>
      <c r="B43" s="91">
        <f t="shared" si="16"/>
        <v>3398</v>
      </c>
      <c r="C43" s="91">
        <f t="shared" si="16"/>
        <v>102</v>
      </c>
      <c r="D43" s="91">
        <f t="shared" si="16"/>
        <v>1</v>
      </c>
      <c r="E43" s="91">
        <f t="shared" si="16"/>
        <v>1305</v>
      </c>
      <c r="F43" s="91">
        <f t="shared" si="16"/>
        <v>39</v>
      </c>
      <c r="G43" s="91">
        <f t="shared" si="16"/>
        <v>5</v>
      </c>
      <c r="H43" s="91">
        <f t="shared" si="16"/>
        <v>18149</v>
      </c>
      <c r="I43" s="91">
        <f t="shared" si="16"/>
        <v>544</v>
      </c>
      <c r="J43" s="91">
        <f>J33+J34+J37+J40</f>
        <v>12</v>
      </c>
      <c r="K43" s="91">
        <f>K33+K34+K37+K40</f>
        <v>25492</v>
      </c>
      <c r="L43" s="92">
        <f>L33+L34+L37+L40</f>
        <v>764</v>
      </c>
    </row>
    <row r="44" spans="1:12" ht="18.75" customHeight="1">
      <c r="A44" s="91">
        <f aca="true" t="shared" si="17" ref="A44:I44">SUM(A35+A38+A41)</f>
        <v>0</v>
      </c>
      <c r="B44" s="91">
        <f t="shared" si="17"/>
        <v>0</v>
      </c>
      <c r="C44" s="91">
        <f t="shared" si="17"/>
        <v>0</v>
      </c>
      <c r="D44" s="91">
        <f t="shared" si="17"/>
        <v>1</v>
      </c>
      <c r="E44" s="91">
        <f t="shared" si="17"/>
        <v>1417</v>
      </c>
      <c r="F44" s="91">
        <f t="shared" si="17"/>
        <v>71</v>
      </c>
      <c r="G44" s="91">
        <f t="shared" si="17"/>
        <v>4</v>
      </c>
      <c r="H44" s="91">
        <f t="shared" si="17"/>
        <v>8109</v>
      </c>
      <c r="I44" s="91">
        <f t="shared" si="17"/>
        <v>405</v>
      </c>
      <c r="J44" s="91">
        <f>J35+J38+J41</f>
        <v>16</v>
      </c>
      <c r="K44" s="91">
        <f>K35+K38+K41</f>
        <v>16676</v>
      </c>
      <c r="L44" s="92">
        <f>L35+L38+L41</f>
        <v>834</v>
      </c>
    </row>
    <row r="45" spans="1:12" ht="18.75" customHeight="1">
      <c r="A45" s="91">
        <f aca="true" t="shared" si="18" ref="A45:I45">SUM(A36+A39+A42)</f>
        <v>3</v>
      </c>
      <c r="B45" s="91">
        <f t="shared" si="18"/>
        <v>3398</v>
      </c>
      <c r="C45" s="91">
        <f t="shared" si="18"/>
        <v>102</v>
      </c>
      <c r="D45" s="91">
        <f t="shared" si="18"/>
        <v>2</v>
      </c>
      <c r="E45" s="91">
        <f t="shared" si="18"/>
        <v>2722</v>
      </c>
      <c r="F45" s="91">
        <f t="shared" si="18"/>
        <v>110</v>
      </c>
      <c r="G45" s="91">
        <f t="shared" si="18"/>
        <v>9</v>
      </c>
      <c r="H45" s="91">
        <f t="shared" si="18"/>
        <v>26258</v>
      </c>
      <c r="I45" s="91">
        <f t="shared" si="18"/>
        <v>949</v>
      </c>
      <c r="J45" s="91">
        <f>SUM(J43:J44)</f>
        <v>28</v>
      </c>
      <c r="K45" s="91">
        <f>SUM(K43:K44)</f>
        <v>42168</v>
      </c>
      <c r="L45" s="92">
        <f>SUM(L43:L44)</f>
        <v>1598</v>
      </c>
    </row>
    <row r="46" spans="1:12" ht="18.75" customHeight="1">
      <c r="A46" s="91">
        <f aca="true" t="shared" si="19" ref="A46:I47">SUM(A15+A30+A43)</f>
        <v>7</v>
      </c>
      <c r="B46" s="91">
        <f t="shared" si="19"/>
        <v>8221</v>
      </c>
      <c r="C46" s="91">
        <f t="shared" si="19"/>
        <v>247</v>
      </c>
      <c r="D46" s="91">
        <f t="shared" si="19"/>
        <v>7</v>
      </c>
      <c r="E46" s="91">
        <f t="shared" si="19"/>
        <v>9575</v>
      </c>
      <c r="F46" s="91">
        <f t="shared" si="19"/>
        <v>287</v>
      </c>
      <c r="G46" s="91">
        <f t="shared" si="19"/>
        <v>21</v>
      </c>
      <c r="H46" s="91">
        <f t="shared" si="19"/>
        <v>98036</v>
      </c>
      <c r="I46" s="91">
        <f t="shared" si="19"/>
        <v>2939</v>
      </c>
      <c r="J46" s="91">
        <f aca="true" t="shared" si="20" ref="J46:L47">J15+J30+J43</f>
        <v>82</v>
      </c>
      <c r="K46" s="91">
        <f t="shared" si="20"/>
        <v>148863</v>
      </c>
      <c r="L46" s="92">
        <f t="shared" si="20"/>
        <v>4447</v>
      </c>
    </row>
    <row r="47" spans="1:12" ht="18.75" customHeight="1">
      <c r="A47" s="91">
        <f t="shared" si="19"/>
        <v>275</v>
      </c>
      <c r="B47" s="91">
        <f t="shared" si="19"/>
        <v>330324</v>
      </c>
      <c r="C47" s="91">
        <f t="shared" si="19"/>
        <v>14015</v>
      </c>
      <c r="D47" s="91">
        <f t="shared" si="19"/>
        <v>197</v>
      </c>
      <c r="E47" s="91">
        <f t="shared" si="19"/>
        <v>273538</v>
      </c>
      <c r="F47" s="91">
        <f t="shared" si="19"/>
        <v>12122</v>
      </c>
      <c r="G47" s="91">
        <f t="shared" si="19"/>
        <v>454</v>
      </c>
      <c r="H47" s="91">
        <f t="shared" si="19"/>
        <v>1131319</v>
      </c>
      <c r="I47" s="91">
        <f t="shared" si="19"/>
        <v>53330</v>
      </c>
      <c r="J47" s="91">
        <f t="shared" si="20"/>
        <v>3140</v>
      </c>
      <c r="K47" s="91">
        <f t="shared" si="20"/>
        <v>3352577</v>
      </c>
      <c r="L47" s="92">
        <f t="shared" si="20"/>
        <v>145027</v>
      </c>
    </row>
    <row r="48" spans="1:12" ht="18.75" customHeight="1">
      <c r="A48" s="91">
        <f aca="true" t="shared" si="21" ref="A48:I48">SUM(A46:A47)</f>
        <v>282</v>
      </c>
      <c r="B48" s="91">
        <f t="shared" si="21"/>
        <v>338545</v>
      </c>
      <c r="C48" s="91">
        <f t="shared" si="21"/>
        <v>14262</v>
      </c>
      <c r="D48" s="91">
        <f t="shared" si="21"/>
        <v>204</v>
      </c>
      <c r="E48" s="91">
        <f t="shared" si="21"/>
        <v>283113</v>
      </c>
      <c r="F48" s="91">
        <f t="shared" si="21"/>
        <v>12409</v>
      </c>
      <c r="G48" s="91">
        <f t="shared" si="21"/>
        <v>475</v>
      </c>
      <c r="H48" s="91">
        <f t="shared" si="21"/>
        <v>1229355</v>
      </c>
      <c r="I48" s="91">
        <f t="shared" si="21"/>
        <v>56269</v>
      </c>
      <c r="J48" s="91">
        <f>SUM(J46:J47)</f>
        <v>3222</v>
      </c>
      <c r="K48" s="91">
        <f>SUM(K46:K47)</f>
        <v>3501440</v>
      </c>
      <c r="L48" s="92">
        <f>SUM(L46:L47)</f>
        <v>149474</v>
      </c>
    </row>
    <row r="49" spans="1:12" ht="18.75" customHeight="1">
      <c r="A49" s="85">
        <v>0</v>
      </c>
      <c r="B49" s="85">
        <v>0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f>G49+D49+A49+'P94'!L49+'P94'!I49+'P94'!F49</f>
        <v>1</v>
      </c>
      <c r="K49" s="85">
        <f>H49+E49+B49+'P94'!M49+'P94'!J49+'P94'!G49</f>
        <v>542</v>
      </c>
      <c r="L49" s="86">
        <f>I49+F49+C49+'P94'!N49+'P94'!K49+'P94'!H49</f>
        <v>7</v>
      </c>
    </row>
    <row r="50" spans="1:12" ht="18.75" customHeight="1">
      <c r="A50" s="85">
        <v>0</v>
      </c>
      <c r="B50" s="85">
        <v>0</v>
      </c>
      <c r="C50" s="85">
        <v>0</v>
      </c>
      <c r="D50" s="85">
        <v>1</v>
      </c>
      <c r="E50" s="85">
        <v>1323</v>
      </c>
      <c r="F50" s="85">
        <v>40</v>
      </c>
      <c r="G50" s="85">
        <v>1</v>
      </c>
      <c r="H50" s="85">
        <v>1874</v>
      </c>
      <c r="I50" s="85">
        <v>12</v>
      </c>
      <c r="J50" s="85">
        <f>G50+D50+A50+'P94'!L50+'P94'!I50+'P94'!F50</f>
        <v>1299</v>
      </c>
      <c r="K50" s="85">
        <f>H50+E50+B50+'P94'!M50+'P94'!J50+'P94'!G50</f>
        <v>742284</v>
      </c>
      <c r="L50" s="86">
        <f>I50+F50+C50+'P94'!N50+'P94'!K50+'P94'!H50</f>
        <v>15032</v>
      </c>
    </row>
    <row r="51" spans="1:12" ht="18.75" customHeight="1">
      <c r="A51" s="85">
        <f aca="true" t="shared" si="22" ref="A51:I51">SUM(A49:A50)</f>
        <v>0</v>
      </c>
      <c r="B51" s="85">
        <f t="shared" si="22"/>
        <v>0</v>
      </c>
      <c r="C51" s="85">
        <f t="shared" si="22"/>
        <v>0</v>
      </c>
      <c r="D51" s="85">
        <f t="shared" si="22"/>
        <v>1</v>
      </c>
      <c r="E51" s="85">
        <f t="shared" si="22"/>
        <v>1323</v>
      </c>
      <c r="F51" s="85">
        <f t="shared" si="22"/>
        <v>40</v>
      </c>
      <c r="G51" s="85">
        <f t="shared" si="22"/>
        <v>1</v>
      </c>
      <c r="H51" s="85">
        <f t="shared" si="22"/>
        <v>1874</v>
      </c>
      <c r="I51" s="85">
        <f t="shared" si="22"/>
        <v>12</v>
      </c>
      <c r="J51" s="85">
        <f>SUM(J49:J50)</f>
        <v>1300</v>
      </c>
      <c r="K51" s="85">
        <f>SUM(K49:K50)</f>
        <v>742826</v>
      </c>
      <c r="L51" s="86">
        <f>SUM(L49:L50)</f>
        <v>15039</v>
      </c>
    </row>
    <row r="52" spans="1:12" ht="18.75" customHeight="1">
      <c r="A52" s="85">
        <v>0</v>
      </c>
      <c r="B52" s="85">
        <v>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f>G52+D52+A52+'P94'!L52+'P94'!I52+'P94'!F52</f>
        <v>0</v>
      </c>
      <c r="K52" s="85">
        <f>H52+E52+B52+'P94'!M52+'P94'!J52+'P94'!G52</f>
        <v>0</v>
      </c>
      <c r="L52" s="86">
        <f>I52+F52+C52+'P94'!N52+'P94'!K52+'P94'!H52</f>
        <v>0</v>
      </c>
    </row>
    <row r="53" spans="1:12" ht="18.75" customHeight="1">
      <c r="A53" s="85">
        <v>1</v>
      </c>
      <c r="B53" s="85">
        <v>1195</v>
      </c>
      <c r="C53" s="85">
        <v>36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f>G53+D53+A53+'P94'!L53+'P94'!I53+'P94'!F53</f>
        <v>46</v>
      </c>
      <c r="K53" s="85">
        <f>H53+E53+B53+'P94'!M53+'P94'!J53+'P94'!G53</f>
        <v>25460</v>
      </c>
      <c r="L53" s="86">
        <f>I53+F53+C53+'P94'!N53+'P94'!K53+'P94'!H53</f>
        <v>749</v>
      </c>
    </row>
    <row r="54" spans="1:12" ht="18.75" customHeight="1">
      <c r="A54" s="85">
        <f aca="true" t="shared" si="23" ref="A54:I54">SUM(A52:A53)</f>
        <v>1</v>
      </c>
      <c r="B54" s="85">
        <f t="shared" si="23"/>
        <v>1195</v>
      </c>
      <c r="C54" s="85">
        <f t="shared" si="23"/>
        <v>36</v>
      </c>
      <c r="D54" s="85">
        <f t="shared" si="23"/>
        <v>0</v>
      </c>
      <c r="E54" s="85">
        <f t="shared" si="23"/>
        <v>0</v>
      </c>
      <c r="F54" s="85">
        <f t="shared" si="23"/>
        <v>0</v>
      </c>
      <c r="G54" s="85">
        <f t="shared" si="23"/>
        <v>0</v>
      </c>
      <c r="H54" s="85">
        <f t="shared" si="23"/>
        <v>0</v>
      </c>
      <c r="I54" s="85">
        <f t="shared" si="23"/>
        <v>0</v>
      </c>
      <c r="J54" s="85">
        <f>SUM(J52:J53)</f>
        <v>46</v>
      </c>
      <c r="K54" s="85">
        <f>SUM(K52:K53)</f>
        <v>25460</v>
      </c>
      <c r="L54" s="86">
        <f>SUM(L52:L53)</f>
        <v>749</v>
      </c>
    </row>
    <row r="55" spans="1:12" ht="18.75" customHeight="1">
      <c r="A55" s="85">
        <v>0</v>
      </c>
      <c r="B55" s="85">
        <v>0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f>G55+D55+A55+'P94'!L55+'P94'!I55+'P94'!F55</f>
        <v>0</v>
      </c>
      <c r="K55" s="85">
        <f>H55+E55+B55+'P94'!M55+'P94'!J55+'P94'!G55</f>
        <v>0</v>
      </c>
      <c r="L55" s="86">
        <f>I55+F55+C55+'P94'!N55+'P94'!K55+'P94'!H55</f>
        <v>0</v>
      </c>
    </row>
    <row r="56" spans="1:12" ht="18.75" customHeight="1">
      <c r="A56" s="85">
        <v>0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f>G56+D56+A56+'P94'!L56+'P94'!I56+'P94'!F56</f>
        <v>0</v>
      </c>
      <c r="K56" s="85">
        <f>H56+E56+B56+'P94'!M56+'P94'!J56+'P94'!G56</f>
        <v>0</v>
      </c>
      <c r="L56" s="86">
        <f>I56+F56+C56+'P94'!N56+'P94'!K56+'P94'!H56</f>
        <v>0</v>
      </c>
    </row>
    <row r="57" spans="1:12" ht="18.75" customHeight="1">
      <c r="A57" s="85">
        <f aca="true" t="shared" si="24" ref="A57:I57">SUM(A55:A56)</f>
        <v>0</v>
      </c>
      <c r="B57" s="85">
        <f t="shared" si="24"/>
        <v>0</v>
      </c>
      <c r="C57" s="85">
        <f t="shared" si="24"/>
        <v>0</v>
      </c>
      <c r="D57" s="85">
        <f t="shared" si="24"/>
        <v>0</v>
      </c>
      <c r="E57" s="85">
        <f t="shared" si="24"/>
        <v>0</v>
      </c>
      <c r="F57" s="85">
        <f t="shared" si="24"/>
        <v>0</v>
      </c>
      <c r="G57" s="85">
        <f t="shared" si="24"/>
        <v>0</v>
      </c>
      <c r="H57" s="85">
        <f t="shared" si="24"/>
        <v>0</v>
      </c>
      <c r="I57" s="85">
        <f t="shared" si="24"/>
        <v>0</v>
      </c>
      <c r="J57" s="85">
        <f>SUM(J55:J56)</f>
        <v>0</v>
      </c>
      <c r="K57" s="85">
        <f>SUM(K55:K56)</f>
        <v>0</v>
      </c>
      <c r="L57" s="86">
        <f>SUM(L55:L56)</f>
        <v>0</v>
      </c>
    </row>
    <row r="58" spans="1:12" ht="18.75" customHeight="1">
      <c r="A58" s="87">
        <f>SUM(A49+A52+A55)</f>
        <v>0</v>
      </c>
      <c r="B58" s="87">
        <f aca="true" t="shared" si="25" ref="B58:I59">SUM(B49+B52+B55)</f>
        <v>0</v>
      </c>
      <c r="C58" s="87">
        <f t="shared" si="25"/>
        <v>0</v>
      </c>
      <c r="D58" s="87">
        <f t="shared" si="25"/>
        <v>0</v>
      </c>
      <c r="E58" s="87">
        <f t="shared" si="25"/>
        <v>0</v>
      </c>
      <c r="F58" s="87">
        <f t="shared" si="25"/>
        <v>0</v>
      </c>
      <c r="G58" s="87">
        <f t="shared" si="25"/>
        <v>0</v>
      </c>
      <c r="H58" s="87">
        <f t="shared" si="25"/>
        <v>0</v>
      </c>
      <c r="I58" s="87">
        <f t="shared" si="25"/>
        <v>0</v>
      </c>
      <c r="J58" s="87">
        <f aca="true" t="shared" si="26" ref="J58:L59">SUM(J49+J52+J55)</f>
        <v>1</v>
      </c>
      <c r="K58" s="87">
        <f t="shared" si="26"/>
        <v>542</v>
      </c>
      <c r="L58" s="88">
        <f t="shared" si="26"/>
        <v>7</v>
      </c>
    </row>
    <row r="59" spans="1:12" ht="18.75" customHeight="1">
      <c r="A59" s="87">
        <f>SUM(A50+A53+A56)</f>
        <v>1</v>
      </c>
      <c r="B59" s="87">
        <f t="shared" si="25"/>
        <v>1195</v>
      </c>
      <c r="C59" s="87">
        <f t="shared" si="25"/>
        <v>36</v>
      </c>
      <c r="D59" s="87">
        <f t="shared" si="25"/>
        <v>1</v>
      </c>
      <c r="E59" s="87">
        <f t="shared" si="25"/>
        <v>1323</v>
      </c>
      <c r="F59" s="87">
        <f t="shared" si="25"/>
        <v>40</v>
      </c>
      <c r="G59" s="87">
        <f t="shared" si="25"/>
        <v>1</v>
      </c>
      <c r="H59" s="87">
        <f t="shared" si="25"/>
        <v>1874</v>
      </c>
      <c r="I59" s="87">
        <f t="shared" si="25"/>
        <v>12</v>
      </c>
      <c r="J59" s="87">
        <f t="shared" si="26"/>
        <v>1345</v>
      </c>
      <c r="K59" s="87">
        <f t="shared" si="26"/>
        <v>767744</v>
      </c>
      <c r="L59" s="88">
        <f t="shared" si="26"/>
        <v>15781</v>
      </c>
    </row>
    <row r="60" spans="1:12" ht="18.75" customHeight="1">
      <c r="A60" s="87">
        <f>SUM(A58:A59)</f>
        <v>1</v>
      </c>
      <c r="B60" s="87">
        <f aca="true" t="shared" si="27" ref="B60:I60">SUM(B58:B59)</f>
        <v>1195</v>
      </c>
      <c r="C60" s="87">
        <f t="shared" si="27"/>
        <v>36</v>
      </c>
      <c r="D60" s="87">
        <f t="shared" si="27"/>
        <v>1</v>
      </c>
      <c r="E60" s="87">
        <f t="shared" si="27"/>
        <v>1323</v>
      </c>
      <c r="F60" s="87">
        <f t="shared" si="27"/>
        <v>40</v>
      </c>
      <c r="G60" s="87">
        <f t="shared" si="27"/>
        <v>1</v>
      </c>
      <c r="H60" s="87">
        <f t="shared" si="27"/>
        <v>1874</v>
      </c>
      <c r="I60" s="87">
        <f t="shared" si="27"/>
        <v>12</v>
      </c>
      <c r="J60" s="87">
        <f>SUM(J58:J59)</f>
        <v>1346</v>
      </c>
      <c r="K60" s="87">
        <f>SUM(K58:K59)</f>
        <v>768286</v>
      </c>
      <c r="L60" s="88">
        <f>SUM(L58:L59)</f>
        <v>15788</v>
      </c>
    </row>
    <row r="61" spans="1:12" ht="18.75" customHeight="1">
      <c r="A61" s="91">
        <f aca="true" t="shared" si="28" ref="A61:I62">A46+A58</f>
        <v>7</v>
      </c>
      <c r="B61" s="91">
        <f t="shared" si="28"/>
        <v>8221</v>
      </c>
      <c r="C61" s="91">
        <f t="shared" si="28"/>
        <v>247</v>
      </c>
      <c r="D61" s="91">
        <f t="shared" si="28"/>
        <v>7</v>
      </c>
      <c r="E61" s="91">
        <f t="shared" si="28"/>
        <v>9575</v>
      </c>
      <c r="F61" s="91">
        <f t="shared" si="28"/>
        <v>287</v>
      </c>
      <c r="G61" s="91">
        <f t="shared" si="28"/>
        <v>21</v>
      </c>
      <c r="H61" s="91">
        <f t="shared" si="28"/>
        <v>98036</v>
      </c>
      <c r="I61" s="91">
        <f t="shared" si="28"/>
        <v>2939</v>
      </c>
      <c r="J61" s="91">
        <f aca="true" t="shared" si="29" ref="J61:L62">J46+J58</f>
        <v>83</v>
      </c>
      <c r="K61" s="91">
        <f t="shared" si="29"/>
        <v>149405</v>
      </c>
      <c r="L61" s="92">
        <f t="shared" si="29"/>
        <v>4454</v>
      </c>
    </row>
    <row r="62" spans="1:12" ht="18.75" customHeight="1">
      <c r="A62" s="91">
        <f t="shared" si="28"/>
        <v>276</v>
      </c>
      <c r="B62" s="91">
        <f t="shared" si="28"/>
        <v>331519</v>
      </c>
      <c r="C62" s="91">
        <f t="shared" si="28"/>
        <v>14051</v>
      </c>
      <c r="D62" s="91">
        <f t="shared" si="28"/>
        <v>198</v>
      </c>
      <c r="E62" s="91">
        <f t="shared" si="28"/>
        <v>274861</v>
      </c>
      <c r="F62" s="91">
        <f t="shared" si="28"/>
        <v>12162</v>
      </c>
      <c r="G62" s="91">
        <f t="shared" si="28"/>
        <v>455</v>
      </c>
      <c r="H62" s="91">
        <f t="shared" si="28"/>
        <v>1133193</v>
      </c>
      <c r="I62" s="91">
        <f t="shared" si="28"/>
        <v>53342</v>
      </c>
      <c r="J62" s="91">
        <f t="shared" si="29"/>
        <v>4485</v>
      </c>
      <c r="K62" s="91">
        <f t="shared" si="29"/>
        <v>4120321</v>
      </c>
      <c r="L62" s="92">
        <f t="shared" si="29"/>
        <v>160808</v>
      </c>
    </row>
    <row r="63" spans="1:12" ht="18.75" customHeight="1" thickBot="1">
      <c r="A63" s="100">
        <f aca="true" t="shared" si="30" ref="A63:I63">SUM(A61:A62)</f>
        <v>283</v>
      </c>
      <c r="B63" s="100">
        <f t="shared" si="30"/>
        <v>339740</v>
      </c>
      <c r="C63" s="100">
        <f t="shared" si="30"/>
        <v>14298</v>
      </c>
      <c r="D63" s="100">
        <f t="shared" si="30"/>
        <v>205</v>
      </c>
      <c r="E63" s="100">
        <f t="shared" si="30"/>
        <v>284436</v>
      </c>
      <c r="F63" s="100">
        <f t="shared" si="30"/>
        <v>12449</v>
      </c>
      <c r="G63" s="100">
        <f t="shared" si="30"/>
        <v>476</v>
      </c>
      <c r="H63" s="100">
        <f t="shared" si="30"/>
        <v>1231229</v>
      </c>
      <c r="I63" s="100">
        <f t="shared" si="30"/>
        <v>56281</v>
      </c>
      <c r="J63" s="100">
        <f>SUM(J61:J62)</f>
        <v>4568</v>
      </c>
      <c r="K63" s="100">
        <f>SUM(K61:K62)</f>
        <v>4269726</v>
      </c>
      <c r="L63" s="101">
        <f>SUM(L61:L62)</f>
        <v>165262</v>
      </c>
    </row>
  </sheetData>
  <sheetProtection/>
  <mergeCells count="9">
    <mergeCell ref="A4:E4"/>
    <mergeCell ref="A6:C6"/>
    <mergeCell ref="D6:F6"/>
    <mergeCell ref="G6:I6"/>
    <mergeCell ref="J6:L6"/>
    <mergeCell ref="D7:D8"/>
    <mergeCell ref="A7:A8"/>
    <mergeCell ref="G7:G8"/>
    <mergeCell ref="J7:J8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52"/>
  <sheetViews>
    <sheetView tabSelected="1" view="pageBreakPreview" zoomScaleSheetLayoutView="100" zoomScalePageLayoutView="0" workbookViewId="0" topLeftCell="A1">
      <selection activeCell="A20" sqref="A20:V20"/>
    </sheetView>
  </sheetViews>
  <sheetFormatPr defaultColWidth="2.625" defaultRowHeight="13.5"/>
  <sheetData>
    <row r="1" ht="13.5" customHeight="1"/>
    <row r="2" ht="13.5" customHeight="1"/>
    <row r="3" spans="1:31" ht="13.5" customHeight="1">
      <c r="A3" s="341" t="s">
        <v>178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7.2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8.75" customHeight="1">
      <c r="A5" s="301" t="s">
        <v>179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21.75" customHeight="1">
      <c r="A6" s="239" t="s">
        <v>31</v>
      </c>
      <c r="B6" s="239"/>
      <c r="C6" s="239"/>
      <c r="D6" s="239"/>
      <c r="E6" s="239"/>
      <c r="F6" s="239"/>
      <c r="G6" s="239" t="s">
        <v>32</v>
      </c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354" t="s">
        <v>180</v>
      </c>
      <c r="AB6" s="355"/>
      <c r="AC6" s="355"/>
      <c r="AD6" s="355"/>
      <c r="AE6" s="356"/>
    </row>
    <row r="7" spans="1:31" ht="15.75" customHeight="1">
      <c r="A7" s="239"/>
      <c r="B7" s="239"/>
      <c r="C7" s="239"/>
      <c r="D7" s="239"/>
      <c r="E7" s="239"/>
      <c r="F7" s="239"/>
      <c r="G7" s="342" t="s">
        <v>128</v>
      </c>
      <c r="H7" s="343"/>
      <c r="I7" s="343"/>
      <c r="J7" s="343"/>
      <c r="K7" s="344"/>
      <c r="L7" s="342" t="s">
        <v>129</v>
      </c>
      <c r="M7" s="343"/>
      <c r="N7" s="343"/>
      <c r="O7" s="343"/>
      <c r="P7" s="344"/>
      <c r="Q7" s="342" t="s">
        <v>130</v>
      </c>
      <c r="R7" s="343"/>
      <c r="S7" s="343"/>
      <c r="T7" s="343"/>
      <c r="U7" s="344"/>
      <c r="V7" s="342" t="s">
        <v>90</v>
      </c>
      <c r="W7" s="343"/>
      <c r="X7" s="343"/>
      <c r="Y7" s="343"/>
      <c r="Z7" s="344"/>
      <c r="AA7" s="357"/>
      <c r="AB7" s="358"/>
      <c r="AC7" s="358"/>
      <c r="AD7" s="358"/>
      <c r="AE7" s="359"/>
    </row>
    <row r="8" spans="1:31" ht="15.75" customHeight="1">
      <c r="A8" s="239"/>
      <c r="B8" s="239"/>
      <c r="C8" s="239"/>
      <c r="D8" s="239"/>
      <c r="E8" s="239"/>
      <c r="F8" s="239"/>
      <c r="G8" s="345"/>
      <c r="H8" s="346"/>
      <c r="I8" s="346"/>
      <c r="J8" s="346"/>
      <c r="K8" s="347"/>
      <c r="L8" s="345"/>
      <c r="M8" s="346"/>
      <c r="N8" s="346"/>
      <c r="O8" s="346"/>
      <c r="P8" s="347"/>
      <c r="Q8" s="345"/>
      <c r="R8" s="346"/>
      <c r="S8" s="346"/>
      <c r="T8" s="346"/>
      <c r="U8" s="347"/>
      <c r="V8" s="345"/>
      <c r="W8" s="346"/>
      <c r="X8" s="346"/>
      <c r="Y8" s="346"/>
      <c r="Z8" s="347"/>
      <c r="AA8" s="357"/>
      <c r="AB8" s="358"/>
      <c r="AC8" s="358"/>
      <c r="AD8" s="358"/>
      <c r="AE8" s="359"/>
    </row>
    <row r="9" spans="1:31" ht="15.75" customHeight="1">
      <c r="A9" s="239"/>
      <c r="B9" s="239"/>
      <c r="C9" s="239"/>
      <c r="D9" s="239"/>
      <c r="E9" s="239"/>
      <c r="F9" s="239"/>
      <c r="G9" s="348" t="s">
        <v>89</v>
      </c>
      <c r="H9" s="349"/>
      <c r="I9" s="349"/>
      <c r="J9" s="349"/>
      <c r="K9" s="350"/>
      <c r="L9" s="348" t="s">
        <v>89</v>
      </c>
      <c r="M9" s="349"/>
      <c r="N9" s="349"/>
      <c r="O9" s="349"/>
      <c r="P9" s="350"/>
      <c r="Q9" s="348" t="s">
        <v>89</v>
      </c>
      <c r="R9" s="349"/>
      <c r="S9" s="349"/>
      <c r="T9" s="349"/>
      <c r="U9" s="350"/>
      <c r="V9" s="348" t="s">
        <v>89</v>
      </c>
      <c r="W9" s="349"/>
      <c r="X9" s="349"/>
      <c r="Y9" s="349"/>
      <c r="Z9" s="350"/>
      <c r="AA9" s="351" t="s">
        <v>131</v>
      </c>
      <c r="AB9" s="352"/>
      <c r="AC9" s="352"/>
      <c r="AD9" s="352"/>
      <c r="AE9" s="353"/>
    </row>
    <row r="10" spans="1:31" ht="27.75" customHeight="1" hidden="1">
      <c r="A10" s="242" t="s">
        <v>33</v>
      </c>
      <c r="B10" s="239"/>
      <c r="C10" s="239"/>
      <c r="D10" s="239"/>
      <c r="E10" s="239"/>
      <c r="F10" s="239"/>
      <c r="G10" s="303">
        <v>914702</v>
      </c>
      <c r="H10" s="303"/>
      <c r="I10" s="303"/>
      <c r="J10" s="303"/>
      <c r="K10" s="303"/>
      <c r="L10" s="303">
        <v>891237</v>
      </c>
      <c r="M10" s="303"/>
      <c r="N10" s="303"/>
      <c r="O10" s="303"/>
      <c r="P10" s="303"/>
      <c r="Q10" s="303">
        <v>1079366</v>
      </c>
      <c r="R10" s="303"/>
      <c r="S10" s="303"/>
      <c r="T10" s="303"/>
      <c r="U10" s="303"/>
      <c r="V10" s="303">
        <f aca="true" t="shared" si="0" ref="V10:V15">SUM(G10:U10)</f>
        <v>2885305</v>
      </c>
      <c r="W10" s="303"/>
      <c r="X10" s="303"/>
      <c r="Y10" s="303"/>
      <c r="Z10" s="303"/>
      <c r="AA10" s="360">
        <v>98.7</v>
      </c>
      <c r="AB10" s="360"/>
      <c r="AC10" s="360"/>
      <c r="AD10" s="360"/>
      <c r="AE10" s="360"/>
    </row>
    <row r="11" spans="1:31" ht="27.75" customHeight="1">
      <c r="A11" s="242" t="s">
        <v>34</v>
      </c>
      <c r="B11" s="239"/>
      <c r="C11" s="239"/>
      <c r="D11" s="239"/>
      <c r="E11" s="239"/>
      <c r="F11" s="239"/>
      <c r="G11" s="303">
        <v>870997</v>
      </c>
      <c r="H11" s="303"/>
      <c r="I11" s="303"/>
      <c r="J11" s="303"/>
      <c r="K11" s="303"/>
      <c r="L11" s="303">
        <v>897976</v>
      </c>
      <c r="M11" s="303"/>
      <c r="N11" s="303"/>
      <c r="O11" s="303"/>
      <c r="P11" s="303"/>
      <c r="Q11" s="303">
        <v>1064680</v>
      </c>
      <c r="R11" s="303"/>
      <c r="S11" s="303"/>
      <c r="T11" s="303"/>
      <c r="U11" s="303"/>
      <c r="V11" s="303">
        <f t="shared" si="0"/>
        <v>2833653</v>
      </c>
      <c r="W11" s="303"/>
      <c r="X11" s="303"/>
      <c r="Y11" s="303"/>
      <c r="Z11" s="303"/>
      <c r="AA11" s="321">
        <f aca="true" t="shared" si="1" ref="AA11:AA16">V11/V10*100</f>
        <v>98.20982530443055</v>
      </c>
      <c r="AB11" s="321"/>
      <c r="AC11" s="321"/>
      <c r="AD11" s="321"/>
      <c r="AE11" s="321"/>
    </row>
    <row r="12" spans="1:31" ht="27.75" customHeight="1">
      <c r="A12" s="242" t="s">
        <v>35</v>
      </c>
      <c r="B12" s="239"/>
      <c r="C12" s="239"/>
      <c r="D12" s="239"/>
      <c r="E12" s="239"/>
      <c r="F12" s="239"/>
      <c r="G12" s="303">
        <v>798120</v>
      </c>
      <c r="H12" s="303"/>
      <c r="I12" s="303"/>
      <c r="J12" s="303"/>
      <c r="K12" s="303"/>
      <c r="L12" s="303">
        <v>872264</v>
      </c>
      <c r="M12" s="303"/>
      <c r="N12" s="303"/>
      <c r="O12" s="303"/>
      <c r="P12" s="303"/>
      <c r="Q12" s="303">
        <v>1016710</v>
      </c>
      <c r="R12" s="303"/>
      <c r="S12" s="303"/>
      <c r="T12" s="303"/>
      <c r="U12" s="303"/>
      <c r="V12" s="303">
        <f t="shared" si="0"/>
        <v>2687094</v>
      </c>
      <c r="W12" s="303"/>
      <c r="X12" s="303"/>
      <c r="Y12" s="303"/>
      <c r="Z12" s="303"/>
      <c r="AA12" s="321">
        <f t="shared" si="1"/>
        <v>94.8279129448807</v>
      </c>
      <c r="AB12" s="321"/>
      <c r="AC12" s="321"/>
      <c r="AD12" s="321"/>
      <c r="AE12" s="321"/>
    </row>
    <row r="13" spans="1:31" ht="27.75" customHeight="1">
      <c r="A13" s="242" t="s">
        <v>181</v>
      </c>
      <c r="B13" s="239"/>
      <c r="C13" s="239"/>
      <c r="D13" s="239"/>
      <c r="E13" s="239"/>
      <c r="F13" s="239"/>
      <c r="G13" s="303">
        <v>797681</v>
      </c>
      <c r="H13" s="303"/>
      <c r="I13" s="303"/>
      <c r="J13" s="303"/>
      <c r="K13" s="303"/>
      <c r="L13" s="303">
        <v>828854</v>
      </c>
      <c r="M13" s="303"/>
      <c r="N13" s="303"/>
      <c r="O13" s="303"/>
      <c r="P13" s="303"/>
      <c r="Q13" s="303">
        <v>715007</v>
      </c>
      <c r="R13" s="303"/>
      <c r="S13" s="303"/>
      <c r="T13" s="303"/>
      <c r="U13" s="303"/>
      <c r="V13" s="303">
        <f t="shared" si="0"/>
        <v>2341542</v>
      </c>
      <c r="W13" s="303"/>
      <c r="X13" s="303"/>
      <c r="Y13" s="303"/>
      <c r="Z13" s="303"/>
      <c r="AA13" s="321">
        <f t="shared" si="1"/>
        <v>87.1403084521792</v>
      </c>
      <c r="AB13" s="321"/>
      <c r="AC13" s="321"/>
      <c r="AD13" s="321"/>
      <c r="AE13" s="321"/>
    </row>
    <row r="14" spans="1:31" ht="27.75" customHeight="1">
      <c r="A14" s="364" t="s">
        <v>191</v>
      </c>
      <c r="B14" s="365"/>
      <c r="C14" s="365"/>
      <c r="D14" s="365"/>
      <c r="E14" s="365"/>
      <c r="F14" s="365"/>
      <c r="G14" s="320">
        <v>602507</v>
      </c>
      <c r="H14" s="320"/>
      <c r="I14" s="320"/>
      <c r="J14" s="320"/>
      <c r="K14" s="320"/>
      <c r="L14" s="320">
        <v>510801</v>
      </c>
      <c r="M14" s="320"/>
      <c r="N14" s="320"/>
      <c r="O14" s="320"/>
      <c r="P14" s="320"/>
      <c r="Q14" s="320">
        <v>574696</v>
      </c>
      <c r="R14" s="320"/>
      <c r="S14" s="320"/>
      <c r="T14" s="320"/>
      <c r="U14" s="320"/>
      <c r="V14" s="303">
        <f>SUM(G14:U14)</f>
        <v>1688004</v>
      </c>
      <c r="W14" s="303"/>
      <c r="X14" s="303"/>
      <c r="Y14" s="303"/>
      <c r="Z14" s="303"/>
      <c r="AA14" s="321">
        <f t="shared" si="1"/>
        <v>72.08941799890842</v>
      </c>
      <c r="AB14" s="321"/>
      <c r="AC14" s="321"/>
      <c r="AD14" s="321"/>
      <c r="AE14" s="321"/>
    </row>
    <row r="15" spans="1:31" ht="27.75" customHeight="1">
      <c r="A15" s="297" t="s">
        <v>190</v>
      </c>
      <c r="B15" s="298"/>
      <c r="C15" s="298"/>
      <c r="D15" s="298"/>
      <c r="E15" s="298"/>
      <c r="F15" s="298"/>
      <c r="G15" s="294">
        <v>411548</v>
      </c>
      <c r="H15" s="294"/>
      <c r="I15" s="294"/>
      <c r="J15" s="294"/>
      <c r="K15" s="294"/>
      <c r="L15" s="294">
        <v>407448</v>
      </c>
      <c r="M15" s="294"/>
      <c r="N15" s="294"/>
      <c r="O15" s="294"/>
      <c r="P15" s="294"/>
      <c r="Q15" s="294">
        <v>380487</v>
      </c>
      <c r="R15" s="294"/>
      <c r="S15" s="294"/>
      <c r="T15" s="294"/>
      <c r="U15" s="294"/>
      <c r="V15" s="294">
        <f t="shared" si="0"/>
        <v>1199483</v>
      </c>
      <c r="W15" s="294"/>
      <c r="X15" s="294"/>
      <c r="Y15" s="294"/>
      <c r="Z15" s="294"/>
      <c r="AA15" s="295">
        <f t="shared" si="1"/>
        <v>71.0592510444288</v>
      </c>
      <c r="AB15" s="295"/>
      <c r="AC15" s="295"/>
      <c r="AD15" s="295"/>
      <c r="AE15" s="296"/>
    </row>
    <row r="16" spans="1:31" ht="27.75" customHeight="1" thickBot="1">
      <c r="A16" s="361" t="s">
        <v>192</v>
      </c>
      <c r="B16" s="362"/>
      <c r="C16" s="362"/>
      <c r="D16" s="362"/>
      <c r="E16" s="362"/>
      <c r="F16" s="362"/>
      <c r="G16" s="363">
        <v>297438</v>
      </c>
      <c r="H16" s="363"/>
      <c r="I16" s="363"/>
      <c r="J16" s="363"/>
      <c r="K16" s="363"/>
      <c r="L16" s="363">
        <v>365080</v>
      </c>
      <c r="M16" s="363"/>
      <c r="N16" s="363"/>
      <c r="O16" s="363"/>
      <c r="P16" s="363"/>
      <c r="Q16" s="363">
        <v>417397</v>
      </c>
      <c r="R16" s="363"/>
      <c r="S16" s="363"/>
      <c r="T16" s="363"/>
      <c r="U16" s="363"/>
      <c r="V16" s="366">
        <f>SUM(G16:U16)</f>
        <v>1079915</v>
      </c>
      <c r="W16" s="366"/>
      <c r="X16" s="366"/>
      <c r="Y16" s="366"/>
      <c r="Z16" s="366"/>
      <c r="AA16" s="367">
        <f t="shared" si="1"/>
        <v>90.03170532637812</v>
      </c>
      <c r="AB16" s="367"/>
      <c r="AC16" s="367"/>
      <c r="AD16" s="367"/>
      <c r="AE16" s="368"/>
    </row>
    <row r="17" spans="1:31" ht="13.5" customHeight="1">
      <c r="A17" s="19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1"/>
      <c r="AB17" s="21"/>
      <c r="AC17" s="21"/>
      <c r="AD17" s="21"/>
      <c r="AE17" s="21"/>
    </row>
    <row r="18" spans="1:31" ht="13.5" customHeight="1">
      <c r="A18" s="19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1"/>
      <c r="AB18" s="21"/>
      <c r="AC18" s="21"/>
      <c r="AD18" s="21"/>
      <c r="AE18" s="21"/>
    </row>
    <row r="19" spans="1:31" ht="13.5" customHeight="1">
      <c r="A19" s="19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1"/>
      <c r="AB19" s="21"/>
      <c r="AC19" s="21"/>
      <c r="AD19" s="21"/>
      <c r="AE19" s="21"/>
    </row>
    <row r="20" spans="1:31" ht="18.75" customHeight="1">
      <c r="A20" s="301" t="s">
        <v>193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ht="13.5" customHeight="1">
      <c r="A21" s="300" t="s">
        <v>132</v>
      </c>
      <c r="B21" s="300"/>
      <c r="C21" s="300"/>
      <c r="D21" s="300"/>
      <c r="E21" s="302"/>
      <c r="F21" s="311" t="s">
        <v>133</v>
      </c>
      <c r="G21" s="312"/>
      <c r="H21" s="312"/>
      <c r="I21" s="312"/>
      <c r="J21" s="313"/>
      <c r="K21" s="304" t="s">
        <v>132</v>
      </c>
      <c r="L21" s="300"/>
      <c r="M21" s="300"/>
      <c r="N21" s="300"/>
      <c r="O21" s="300"/>
      <c r="P21" s="300" t="s">
        <v>168</v>
      </c>
      <c r="Q21" s="300"/>
      <c r="R21" s="300"/>
      <c r="S21" s="300"/>
      <c r="T21" s="300"/>
      <c r="U21" s="300" t="s">
        <v>132</v>
      </c>
      <c r="V21" s="300"/>
      <c r="W21" s="300"/>
      <c r="X21" s="300"/>
      <c r="Y21" s="300"/>
      <c r="Z21" s="300" t="s">
        <v>36</v>
      </c>
      <c r="AA21" s="300"/>
      <c r="AB21" s="300"/>
      <c r="AC21" s="300"/>
      <c r="AD21" s="300"/>
      <c r="AE21" s="300"/>
    </row>
    <row r="22" spans="1:31" ht="13.5" customHeight="1">
      <c r="A22" s="300"/>
      <c r="B22" s="300"/>
      <c r="C22" s="300"/>
      <c r="D22" s="300"/>
      <c r="E22" s="302"/>
      <c r="F22" s="314"/>
      <c r="G22" s="315"/>
      <c r="H22" s="315"/>
      <c r="I22" s="315"/>
      <c r="J22" s="316"/>
      <c r="K22" s="304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</row>
    <row r="23" spans="1:31" ht="13.5" customHeight="1">
      <c r="A23" s="300"/>
      <c r="B23" s="300"/>
      <c r="C23" s="300"/>
      <c r="D23" s="300"/>
      <c r="E23" s="302"/>
      <c r="F23" s="317" t="s">
        <v>169</v>
      </c>
      <c r="G23" s="318"/>
      <c r="H23" s="318"/>
      <c r="I23" s="318"/>
      <c r="J23" s="319"/>
      <c r="K23" s="304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</row>
    <row r="24" spans="1:31" ht="13.5" customHeight="1">
      <c r="A24" s="299" t="s">
        <v>37</v>
      </c>
      <c r="B24" s="300"/>
      <c r="C24" s="300"/>
      <c r="D24" s="300"/>
      <c r="E24" s="300"/>
      <c r="F24" s="293">
        <v>218971</v>
      </c>
      <c r="G24" s="293"/>
      <c r="H24" s="293"/>
      <c r="I24" s="293"/>
      <c r="J24" s="293"/>
      <c r="K24" s="300" t="s">
        <v>38</v>
      </c>
      <c r="L24" s="300"/>
      <c r="M24" s="300"/>
      <c r="N24" s="300"/>
      <c r="O24" s="300"/>
      <c r="P24" s="293">
        <v>20669</v>
      </c>
      <c r="Q24" s="293"/>
      <c r="R24" s="293"/>
      <c r="S24" s="293"/>
      <c r="T24" s="293"/>
      <c r="U24" s="300" t="s">
        <v>39</v>
      </c>
      <c r="V24" s="300"/>
      <c r="W24" s="300"/>
      <c r="X24" s="300"/>
      <c r="Y24" s="300"/>
      <c r="Z24" s="305">
        <v>13437</v>
      </c>
      <c r="AA24" s="306"/>
      <c r="AB24" s="306"/>
      <c r="AC24" s="306"/>
      <c r="AD24" s="306"/>
      <c r="AE24" s="307"/>
    </row>
    <row r="25" spans="1:31" ht="13.5" customHeight="1">
      <c r="A25" s="299"/>
      <c r="B25" s="300"/>
      <c r="C25" s="300"/>
      <c r="D25" s="300"/>
      <c r="E25" s="300"/>
      <c r="F25" s="293"/>
      <c r="G25" s="293"/>
      <c r="H25" s="293"/>
      <c r="I25" s="293"/>
      <c r="J25" s="293"/>
      <c r="K25" s="300"/>
      <c r="L25" s="300"/>
      <c r="M25" s="300"/>
      <c r="N25" s="300"/>
      <c r="O25" s="300"/>
      <c r="P25" s="293"/>
      <c r="Q25" s="293"/>
      <c r="R25" s="293"/>
      <c r="S25" s="293"/>
      <c r="T25" s="293"/>
      <c r="U25" s="300"/>
      <c r="V25" s="300"/>
      <c r="W25" s="300"/>
      <c r="X25" s="300"/>
      <c r="Y25" s="300"/>
      <c r="Z25" s="308"/>
      <c r="AA25" s="309"/>
      <c r="AB25" s="309"/>
      <c r="AC25" s="309"/>
      <c r="AD25" s="309"/>
      <c r="AE25" s="310"/>
    </row>
    <row r="26" spans="1:31" ht="13.5" customHeight="1">
      <c r="A26" s="299" t="s">
        <v>40</v>
      </c>
      <c r="B26" s="300"/>
      <c r="C26" s="300"/>
      <c r="D26" s="300"/>
      <c r="E26" s="300"/>
      <c r="F26" s="293">
        <v>34750</v>
      </c>
      <c r="G26" s="293"/>
      <c r="H26" s="293"/>
      <c r="I26" s="293"/>
      <c r="J26" s="293"/>
      <c r="K26" s="300" t="s">
        <v>41</v>
      </c>
      <c r="L26" s="300"/>
      <c r="M26" s="300"/>
      <c r="N26" s="300"/>
      <c r="O26" s="300"/>
      <c r="P26" s="293">
        <v>16915</v>
      </c>
      <c r="Q26" s="293"/>
      <c r="R26" s="293"/>
      <c r="S26" s="293"/>
      <c r="T26" s="293"/>
      <c r="U26" s="300" t="s">
        <v>42</v>
      </c>
      <c r="V26" s="300"/>
      <c r="W26" s="300"/>
      <c r="X26" s="300"/>
      <c r="Y26" s="300"/>
      <c r="Z26" s="305">
        <v>14772</v>
      </c>
      <c r="AA26" s="306"/>
      <c r="AB26" s="306"/>
      <c r="AC26" s="306"/>
      <c r="AD26" s="306"/>
      <c r="AE26" s="307"/>
    </row>
    <row r="27" spans="1:31" ht="13.5" customHeight="1">
      <c r="A27" s="299"/>
      <c r="B27" s="300"/>
      <c r="C27" s="300"/>
      <c r="D27" s="300"/>
      <c r="E27" s="300"/>
      <c r="F27" s="293"/>
      <c r="G27" s="293"/>
      <c r="H27" s="293"/>
      <c r="I27" s="293"/>
      <c r="J27" s="293"/>
      <c r="K27" s="300"/>
      <c r="L27" s="300"/>
      <c r="M27" s="300"/>
      <c r="N27" s="300"/>
      <c r="O27" s="300"/>
      <c r="P27" s="293"/>
      <c r="Q27" s="293"/>
      <c r="R27" s="293"/>
      <c r="S27" s="293"/>
      <c r="T27" s="293"/>
      <c r="U27" s="300"/>
      <c r="V27" s="300"/>
      <c r="W27" s="300"/>
      <c r="X27" s="300"/>
      <c r="Y27" s="300"/>
      <c r="Z27" s="308"/>
      <c r="AA27" s="309"/>
      <c r="AB27" s="309"/>
      <c r="AC27" s="309"/>
      <c r="AD27" s="309"/>
      <c r="AE27" s="310"/>
    </row>
    <row r="28" spans="1:31" ht="13.5" customHeight="1">
      <c r="A28" s="299" t="s">
        <v>43</v>
      </c>
      <c r="B28" s="300"/>
      <c r="C28" s="300"/>
      <c r="D28" s="300"/>
      <c r="E28" s="300"/>
      <c r="F28" s="293">
        <v>53922</v>
      </c>
      <c r="G28" s="293"/>
      <c r="H28" s="293"/>
      <c r="I28" s="293"/>
      <c r="J28" s="293"/>
      <c r="K28" s="300" t="s">
        <v>44</v>
      </c>
      <c r="L28" s="300"/>
      <c r="M28" s="300"/>
      <c r="N28" s="300"/>
      <c r="O28" s="300"/>
      <c r="P28" s="293">
        <v>16452</v>
      </c>
      <c r="Q28" s="293"/>
      <c r="R28" s="293"/>
      <c r="S28" s="293"/>
      <c r="T28" s="293"/>
      <c r="U28" s="300" t="s">
        <v>45</v>
      </c>
      <c r="V28" s="300"/>
      <c r="W28" s="300"/>
      <c r="X28" s="300"/>
      <c r="Y28" s="300"/>
      <c r="Z28" s="305">
        <v>18887</v>
      </c>
      <c r="AA28" s="306"/>
      <c r="AB28" s="306"/>
      <c r="AC28" s="306"/>
      <c r="AD28" s="306"/>
      <c r="AE28" s="307"/>
    </row>
    <row r="29" spans="1:31" ht="13.5" customHeight="1">
      <c r="A29" s="299"/>
      <c r="B29" s="300"/>
      <c r="C29" s="300"/>
      <c r="D29" s="300"/>
      <c r="E29" s="300"/>
      <c r="F29" s="293"/>
      <c r="G29" s="293"/>
      <c r="H29" s="293"/>
      <c r="I29" s="293"/>
      <c r="J29" s="293"/>
      <c r="K29" s="300"/>
      <c r="L29" s="300"/>
      <c r="M29" s="300"/>
      <c r="N29" s="300"/>
      <c r="O29" s="300"/>
      <c r="P29" s="293"/>
      <c r="Q29" s="293"/>
      <c r="R29" s="293"/>
      <c r="S29" s="293"/>
      <c r="T29" s="293"/>
      <c r="U29" s="300"/>
      <c r="V29" s="300"/>
      <c r="W29" s="300"/>
      <c r="X29" s="300"/>
      <c r="Y29" s="300"/>
      <c r="Z29" s="308"/>
      <c r="AA29" s="309"/>
      <c r="AB29" s="309"/>
      <c r="AC29" s="309"/>
      <c r="AD29" s="309"/>
      <c r="AE29" s="310"/>
    </row>
    <row r="30" spans="1:31" ht="13.5" customHeight="1">
      <c r="A30" s="299" t="s">
        <v>46</v>
      </c>
      <c r="B30" s="300"/>
      <c r="C30" s="300"/>
      <c r="D30" s="300"/>
      <c r="E30" s="300"/>
      <c r="F30" s="293">
        <v>46222</v>
      </c>
      <c r="G30" s="293"/>
      <c r="H30" s="293"/>
      <c r="I30" s="293"/>
      <c r="J30" s="293"/>
      <c r="K30" s="300" t="s">
        <v>47</v>
      </c>
      <c r="L30" s="300"/>
      <c r="M30" s="300"/>
      <c r="N30" s="300"/>
      <c r="O30" s="300"/>
      <c r="P30" s="293">
        <v>6468</v>
      </c>
      <c r="Q30" s="293"/>
      <c r="R30" s="293"/>
      <c r="S30" s="293"/>
      <c r="T30" s="293"/>
      <c r="U30" s="300" t="s">
        <v>48</v>
      </c>
      <c r="V30" s="300"/>
      <c r="W30" s="300"/>
      <c r="X30" s="300"/>
      <c r="Y30" s="300"/>
      <c r="Z30" s="305">
        <v>13455</v>
      </c>
      <c r="AA30" s="306"/>
      <c r="AB30" s="306"/>
      <c r="AC30" s="306"/>
      <c r="AD30" s="306"/>
      <c r="AE30" s="307"/>
    </row>
    <row r="31" spans="1:31" ht="13.5" customHeight="1">
      <c r="A31" s="299"/>
      <c r="B31" s="300"/>
      <c r="C31" s="300"/>
      <c r="D31" s="300"/>
      <c r="E31" s="300"/>
      <c r="F31" s="293"/>
      <c r="G31" s="293"/>
      <c r="H31" s="293"/>
      <c r="I31" s="293"/>
      <c r="J31" s="293"/>
      <c r="K31" s="300"/>
      <c r="L31" s="300"/>
      <c r="M31" s="300"/>
      <c r="N31" s="300"/>
      <c r="O31" s="300"/>
      <c r="P31" s="293"/>
      <c r="Q31" s="293"/>
      <c r="R31" s="293"/>
      <c r="S31" s="293"/>
      <c r="T31" s="293"/>
      <c r="U31" s="300"/>
      <c r="V31" s="300"/>
      <c r="W31" s="300"/>
      <c r="X31" s="300"/>
      <c r="Y31" s="300"/>
      <c r="Z31" s="308"/>
      <c r="AA31" s="309"/>
      <c r="AB31" s="309"/>
      <c r="AC31" s="309"/>
      <c r="AD31" s="309"/>
      <c r="AE31" s="310"/>
    </row>
    <row r="32" spans="1:31" ht="13.5" customHeight="1">
      <c r="A32" s="299" t="s">
        <v>49</v>
      </c>
      <c r="B32" s="300"/>
      <c r="C32" s="300"/>
      <c r="D32" s="300"/>
      <c r="E32" s="300"/>
      <c r="F32" s="293">
        <v>73933</v>
      </c>
      <c r="G32" s="293"/>
      <c r="H32" s="293"/>
      <c r="I32" s="293"/>
      <c r="J32" s="293"/>
      <c r="K32" s="300" t="s">
        <v>50</v>
      </c>
      <c r="L32" s="300"/>
      <c r="M32" s="300"/>
      <c r="N32" s="300"/>
      <c r="O32" s="300"/>
      <c r="P32" s="293">
        <v>7390</v>
      </c>
      <c r="Q32" s="293"/>
      <c r="R32" s="293"/>
      <c r="S32" s="293"/>
      <c r="T32" s="293"/>
      <c r="U32" s="300" t="s">
        <v>51</v>
      </c>
      <c r="V32" s="300"/>
      <c r="W32" s="300"/>
      <c r="X32" s="300"/>
      <c r="Y32" s="300"/>
      <c r="Z32" s="305">
        <v>3651</v>
      </c>
      <c r="AA32" s="306"/>
      <c r="AB32" s="306"/>
      <c r="AC32" s="306"/>
      <c r="AD32" s="306"/>
      <c r="AE32" s="307"/>
    </row>
    <row r="33" spans="1:31" ht="13.5" customHeight="1">
      <c r="A33" s="299"/>
      <c r="B33" s="300"/>
      <c r="C33" s="300"/>
      <c r="D33" s="300"/>
      <c r="E33" s="300"/>
      <c r="F33" s="293"/>
      <c r="G33" s="293"/>
      <c r="H33" s="293"/>
      <c r="I33" s="293"/>
      <c r="J33" s="293"/>
      <c r="K33" s="300"/>
      <c r="L33" s="300"/>
      <c r="M33" s="300"/>
      <c r="N33" s="300"/>
      <c r="O33" s="300"/>
      <c r="P33" s="293"/>
      <c r="Q33" s="293"/>
      <c r="R33" s="293"/>
      <c r="S33" s="293"/>
      <c r="T33" s="293"/>
      <c r="U33" s="300"/>
      <c r="V33" s="300"/>
      <c r="W33" s="300"/>
      <c r="X33" s="300"/>
      <c r="Y33" s="300"/>
      <c r="Z33" s="308"/>
      <c r="AA33" s="309"/>
      <c r="AB33" s="309"/>
      <c r="AC33" s="309"/>
      <c r="AD33" s="309"/>
      <c r="AE33" s="310"/>
    </row>
    <row r="34" spans="1:31" ht="13.5" customHeight="1">
      <c r="A34" s="322" t="s">
        <v>52</v>
      </c>
      <c r="B34" s="323"/>
      <c r="C34" s="323"/>
      <c r="D34" s="323"/>
      <c r="E34" s="323"/>
      <c r="F34" s="293">
        <v>47600</v>
      </c>
      <c r="G34" s="293"/>
      <c r="H34" s="293"/>
      <c r="I34" s="293"/>
      <c r="J34" s="293"/>
      <c r="K34" s="300" t="s">
        <v>53</v>
      </c>
      <c r="L34" s="300"/>
      <c r="M34" s="300"/>
      <c r="N34" s="300"/>
      <c r="O34" s="300"/>
      <c r="P34" s="293">
        <v>6185</v>
      </c>
      <c r="Q34" s="293"/>
      <c r="R34" s="293"/>
      <c r="S34" s="293"/>
      <c r="T34" s="293"/>
      <c r="U34" s="300" t="s">
        <v>54</v>
      </c>
      <c r="V34" s="300"/>
      <c r="W34" s="300"/>
      <c r="X34" s="300"/>
      <c r="Y34" s="300"/>
      <c r="Z34" s="305">
        <v>3722</v>
      </c>
      <c r="AA34" s="306"/>
      <c r="AB34" s="306"/>
      <c r="AC34" s="306"/>
      <c r="AD34" s="306"/>
      <c r="AE34" s="307"/>
    </row>
    <row r="35" spans="1:31" ht="13.5" customHeight="1">
      <c r="A35" s="322"/>
      <c r="B35" s="323"/>
      <c r="C35" s="323"/>
      <c r="D35" s="323"/>
      <c r="E35" s="323"/>
      <c r="F35" s="293"/>
      <c r="G35" s="293"/>
      <c r="H35" s="293"/>
      <c r="I35" s="293"/>
      <c r="J35" s="293"/>
      <c r="K35" s="300"/>
      <c r="L35" s="300"/>
      <c r="M35" s="300"/>
      <c r="N35" s="300"/>
      <c r="O35" s="300"/>
      <c r="P35" s="293"/>
      <c r="Q35" s="293"/>
      <c r="R35" s="293"/>
      <c r="S35" s="293"/>
      <c r="T35" s="293"/>
      <c r="U35" s="300"/>
      <c r="V35" s="300"/>
      <c r="W35" s="300"/>
      <c r="X35" s="300"/>
      <c r="Y35" s="300"/>
      <c r="Z35" s="308"/>
      <c r="AA35" s="309"/>
      <c r="AB35" s="309"/>
      <c r="AC35" s="309"/>
      <c r="AD35" s="309"/>
      <c r="AE35" s="310"/>
    </row>
    <row r="36" spans="1:31" ht="13.5" customHeight="1">
      <c r="A36" s="322" t="s">
        <v>55</v>
      </c>
      <c r="B36" s="323"/>
      <c r="C36" s="323"/>
      <c r="D36" s="323"/>
      <c r="E36" s="323"/>
      <c r="F36" s="293">
        <v>55340</v>
      </c>
      <c r="G36" s="293"/>
      <c r="H36" s="293"/>
      <c r="I36" s="293"/>
      <c r="J36" s="293"/>
      <c r="K36" s="323" t="s">
        <v>182</v>
      </c>
      <c r="L36" s="323"/>
      <c r="M36" s="323"/>
      <c r="N36" s="323"/>
      <c r="O36" s="323"/>
      <c r="P36" s="293">
        <v>26811</v>
      </c>
      <c r="Q36" s="293"/>
      <c r="R36" s="293"/>
      <c r="S36" s="293"/>
      <c r="T36" s="293"/>
      <c r="U36" s="323" t="s">
        <v>183</v>
      </c>
      <c r="V36" s="323"/>
      <c r="W36" s="323"/>
      <c r="X36" s="323"/>
      <c r="Y36" s="323"/>
      <c r="Z36" s="305">
        <v>3117</v>
      </c>
      <c r="AA36" s="306"/>
      <c r="AB36" s="306"/>
      <c r="AC36" s="306"/>
      <c r="AD36" s="306"/>
      <c r="AE36" s="307"/>
    </row>
    <row r="37" spans="1:31" ht="13.5" customHeight="1">
      <c r="A37" s="322"/>
      <c r="B37" s="323"/>
      <c r="C37" s="323"/>
      <c r="D37" s="323"/>
      <c r="E37" s="323"/>
      <c r="F37" s="293"/>
      <c r="G37" s="293"/>
      <c r="H37" s="293"/>
      <c r="I37" s="293"/>
      <c r="J37" s="293"/>
      <c r="K37" s="323"/>
      <c r="L37" s="323"/>
      <c r="M37" s="323"/>
      <c r="N37" s="323"/>
      <c r="O37" s="323"/>
      <c r="P37" s="293"/>
      <c r="Q37" s="293"/>
      <c r="R37" s="293"/>
      <c r="S37" s="293"/>
      <c r="T37" s="293"/>
      <c r="U37" s="323"/>
      <c r="V37" s="323"/>
      <c r="W37" s="323"/>
      <c r="X37" s="323"/>
      <c r="Y37" s="323"/>
      <c r="Z37" s="308"/>
      <c r="AA37" s="309"/>
      <c r="AB37" s="309"/>
      <c r="AC37" s="309"/>
      <c r="AD37" s="309"/>
      <c r="AE37" s="310"/>
    </row>
    <row r="38" spans="1:31" ht="13.5" customHeight="1">
      <c r="A38" s="322" t="s">
        <v>56</v>
      </c>
      <c r="B38" s="323"/>
      <c r="C38" s="323"/>
      <c r="D38" s="323"/>
      <c r="E38" s="323"/>
      <c r="F38" s="293">
        <v>30296</v>
      </c>
      <c r="G38" s="293"/>
      <c r="H38" s="293"/>
      <c r="I38" s="293"/>
      <c r="J38" s="293"/>
      <c r="K38" s="323" t="s">
        <v>57</v>
      </c>
      <c r="L38" s="323"/>
      <c r="M38" s="323"/>
      <c r="N38" s="323"/>
      <c r="O38" s="323"/>
      <c r="P38" s="293">
        <v>6665</v>
      </c>
      <c r="Q38" s="293"/>
      <c r="R38" s="293"/>
      <c r="S38" s="293"/>
      <c r="T38" s="293"/>
      <c r="U38" s="323" t="s">
        <v>184</v>
      </c>
      <c r="V38" s="323"/>
      <c r="W38" s="323"/>
      <c r="X38" s="323"/>
      <c r="Y38" s="323"/>
      <c r="Z38" s="335">
        <v>19524</v>
      </c>
      <c r="AA38" s="336"/>
      <c r="AB38" s="336"/>
      <c r="AC38" s="336"/>
      <c r="AD38" s="336"/>
      <c r="AE38" s="337"/>
    </row>
    <row r="39" spans="1:31" ht="13.5" customHeight="1">
      <c r="A39" s="322"/>
      <c r="B39" s="323"/>
      <c r="C39" s="323"/>
      <c r="D39" s="323"/>
      <c r="E39" s="323"/>
      <c r="F39" s="293"/>
      <c r="G39" s="293"/>
      <c r="H39" s="293"/>
      <c r="I39" s="293"/>
      <c r="J39" s="293"/>
      <c r="K39" s="323"/>
      <c r="L39" s="323"/>
      <c r="M39" s="323"/>
      <c r="N39" s="323"/>
      <c r="O39" s="323"/>
      <c r="P39" s="293"/>
      <c r="Q39" s="293"/>
      <c r="R39" s="293"/>
      <c r="S39" s="293"/>
      <c r="T39" s="293"/>
      <c r="U39" s="323"/>
      <c r="V39" s="323"/>
      <c r="W39" s="323"/>
      <c r="X39" s="323"/>
      <c r="Y39" s="323"/>
      <c r="Z39" s="338"/>
      <c r="AA39" s="339"/>
      <c r="AB39" s="339"/>
      <c r="AC39" s="339"/>
      <c r="AD39" s="339"/>
      <c r="AE39" s="340"/>
    </row>
    <row r="40" spans="1:31" ht="13.5" customHeight="1">
      <c r="A40" s="322" t="s">
        <v>58</v>
      </c>
      <c r="B40" s="323"/>
      <c r="C40" s="323"/>
      <c r="D40" s="323"/>
      <c r="E40" s="323"/>
      <c r="F40" s="293">
        <v>73030</v>
      </c>
      <c r="G40" s="293"/>
      <c r="H40" s="293"/>
      <c r="I40" s="293"/>
      <c r="J40" s="293"/>
      <c r="K40" s="323" t="s">
        <v>59</v>
      </c>
      <c r="L40" s="323"/>
      <c r="M40" s="323"/>
      <c r="N40" s="323"/>
      <c r="O40" s="323"/>
      <c r="P40" s="293">
        <v>10267</v>
      </c>
      <c r="Q40" s="293"/>
      <c r="R40" s="293"/>
      <c r="S40" s="293"/>
      <c r="T40" s="293"/>
      <c r="U40" s="323" t="s">
        <v>185</v>
      </c>
      <c r="V40" s="323"/>
      <c r="W40" s="323"/>
      <c r="X40" s="323"/>
      <c r="Y40" s="323"/>
      <c r="Z40" s="335">
        <v>4011</v>
      </c>
      <c r="AA40" s="336"/>
      <c r="AB40" s="336"/>
      <c r="AC40" s="336"/>
      <c r="AD40" s="336"/>
      <c r="AE40" s="337"/>
    </row>
    <row r="41" spans="1:31" ht="13.5" customHeight="1">
      <c r="A41" s="322"/>
      <c r="B41" s="323"/>
      <c r="C41" s="323"/>
      <c r="D41" s="323"/>
      <c r="E41" s="323"/>
      <c r="F41" s="293"/>
      <c r="G41" s="293"/>
      <c r="H41" s="293"/>
      <c r="I41" s="293"/>
      <c r="J41" s="293"/>
      <c r="K41" s="323"/>
      <c r="L41" s="323"/>
      <c r="M41" s="323"/>
      <c r="N41" s="323"/>
      <c r="O41" s="323"/>
      <c r="P41" s="293"/>
      <c r="Q41" s="293"/>
      <c r="R41" s="293"/>
      <c r="S41" s="293"/>
      <c r="T41" s="293"/>
      <c r="U41" s="323"/>
      <c r="V41" s="323"/>
      <c r="W41" s="323"/>
      <c r="X41" s="323"/>
      <c r="Y41" s="323"/>
      <c r="Z41" s="338"/>
      <c r="AA41" s="339"/>
      <c r="AB41" s="339"/>
      <c r="AC41" s="339"/>
      <c r="AD41" s="339"/>
      <c r="AE41" s="340"/>
    </row>
    <row r="42" spans="1:31" ht="13.5" customHeight="1">
      <c r="A42" s="322" t="s">
        <v>60</v>
      </c>
      <c r="B42" s="323"/>
      <c r="C42" s="323"/>
      <c r="D42" s="323"/>
      <c r="E42" s="323"/>
      <c r="F42" s="293">
        <v>46712</v>
      </c>
      <c r="G42" s="293"/>
      <c r="H42" s="293"/>
      <c r="I42" s="293"/>
      <c r="J42" s="293"/>
      <c r="K42" s="300" t="s">
        <v>61</v>
      </c>
      <c r="L42" s="300"/>
      <c r="M42" s="300"/>
      <c r="N42" s="300"/>
      <c r="O42" s="300"/>
      <c r="P42" s="293">
        <v>8264</v>
      </c>
      <c r="Q42" s="293"/>
      <c r="R42" s="293"/>
      <c r="S42" s="293"/>
      <c r="T42" s="293"/>
      <c r="U42" s="323" t="s">
        <v>186</v>
      </c>
      <c r="V42" s="323"/>
      <c r="W42" s="323"/>
      <c r="X42" s="323"/>
      <c r="Y42" s="323"/>
      <c r="Z42" s="335">
        <v>3356</v>
      </c>
      <c r="AA42" s="336"/>
      <c r="AB42" s="336"/>
      <c r="AC42" s="336"/>
      <c r="AD42" s="336"/>
      <c r="AE42" s="337"/>
    </row>
    <row r="43" spans="1:31" ht="13.5" customHeight="1">
      <c r="A43" s="322"/>
      <c r="B43" s="323"/>
      <c r="C43" s="323"/>
      <c r="D43" s="323"/>
      <c r="E43" s="323"/>
      <c r="F43" s="293"/>
      <c r="G43" s="293"/>
      <c r="H43" s="293"/>
      <c r="I43" s="293"/>
      <c r="J43" s="293"/>
      <c r="K43" s="300"/>
      <c r="L43" s="300"/>
      <c r="M43" s="300"/>
      <c r="N43" s="300"/>
      <c r="O43" s="300"/>
      <c r="P43" s="293"/>
      <c r="Q43" s="293"/>
      <c r="R43" s="293"/>
      <c r="S43" s="293"/>
      <c r="T43" s="293"/>
      <c r="U43" s="323"/>
      <c r="V43" s="323"/>
      <c r="W43" s="323"/>
      <c r="X43" s="323"/>
      <c r="Y43" s="323"/>
      <c r="Z43" s="338"/>
      <c r="AA43" s="339"/>
      <c r="AB43" s="339"/>
      <c r="AC43" s="339"/>
      <c r="AD43" s="339"/>
      <c r="AE43" s="340"/>
    </row>
    <row r="44" spans="1:31" ht="13.5" customHeight="1">
      <c r="A44" s="322" t="s">
        <v>62</v>
      </c>
      <c r="B44" s="323"/>
      <c r="C44" s="323"/>
      <c r="D44" s="323"/>
      <c r="E44" s="323"/>
      <c r="F44" s="293">
        <v>29240</v>
      </c>
      <c r="G44" s="293"/>
      <c r="H44" s="293"/>
      <c r="I44" s="293"/>
      <c r="J44" s="293"/>
      <c r="K44" s="300" t="s">
        <v>187</v>
      </c>
      <c r="L44" s="300"/>
      <c r="M44" s="300"/>
      <c r="N44" s="300"/>
      <c r="O44" s="300"/>
      <c r="P44" s="293">
        <v>8520</v>
      </c>
      <c r="Q44" s="293"/>
      <c r="R44" s="293"/>
      <c r="S44" s="293"/>
      <c r="T44" s="293"/>
      <c r="U44" s="300" t="s">
        <v>63</v>
      </c>
      <c r="V44" s="300"/>
      <c r="W44" s="300"/>
      <c r="X44" s="300"/>
      <c r="Y44" s="300"/>
      <c r="Z44" s="335">
        <v>4412</v>
      </c>
      <c r="AA44" s="336"/>
      <c r="AB44" s="336"/>
      <c r="AC44" s="336"/>
      <c r="AD44" s="336"/>
      <c r="AE44" s="337"/>
    </row>
    <row r="45" spans="1:31" ht="13.5" customHeight="1">
      <c r="A45" s="322"/>
      <c r="B45" s="323"/>
      <c r="C45" s="323"/>
      <c r="D45" s="323"/>
      <c r="E45" s="323"/>
      <c r="F45" s="293"/>
      <c r="G45" s="293"/>
      <c r="H45" s="293"/>
      <c r="I45" s="293"/>
      <c r="J45" s="293"/>
      <c r="K45" s="300"/>
      <c r="L45" s="300"/>
      <c r="M45" s="300"/>
      <c r="N45" s="300"/>
      <c r="O45" s="300"/>
      <c r="P45" s="293"/>
      <c r="Q45" s="293"/>
      <c r="R45" s="293"/>
      <c r="S45" s="293"/>
      <c r="T45" s="293"/>
      <c r="U45" s="300"/>
      <c r="V45" s="300"/>
      <c r="W45" s="300"/>
      <c r="X45" s="300"/>
      <c r="Y45" s="300"/>
      <c r="Z45" s="338"/>
      <c r="AA45" s="339"/>
      <c r="AB45" s="339"/>
      <c r="AC45" s="339"/>
      <c r="AD45" s="339"/>
      <c r="AE45" s="340"/>
    </row>
    <row r="46" spans="1:31" ht="13.5" customHeight="1">
      <c r="A46" s="322" t="s">
        <v>64</v>
      </c>
      <c r="B46" s="323"/>
      <c r="C46" s="323"/>
      <c r="D46" s="323"/>
      <c r="E46" s="323"/>
      <c r="F46" s="293">
        <v>60453</v>
      </c>
      <c r="G46" s="293"/>
      <c r="H46" s="293"/>
      <c r="I46" s="293"/>
      <c r="J46" s="293"/>
      <c r="K46" s="300" t="s">
        <v>65</v>
      </c>
      <c r="L46" s="300"/>
      <c r="M46" s="300"/>
      <c r="N46" s="300"/>
      <c r="O46" s="300"/>
      <c r="P46" s="293">
        <v>14197</v>
      </c>
      <c r="Q46" s="293"/>
      <c r="R46" s="293"/>
      <c r="S46" s="293"/>
      <c r="T46" s="293"/>
      <c r="U46" s="323" t="s">
        <v>188</v>
      </c>
      <c r="V46" s="323"/>
      <c r="W46" s="323"/>
      <c r="X46" s="323"/>
      <c r="Y46" s="323"/>
      <c r="Z46" s="305">
        <v>6576</v>
      </c>
      <c r="AA46" s="306"/>
      <c r="AB46" s="306"/>
      <c r="AC46" s="306"/>
      <c r="AD46" s="306"/>
      <c r="AE46" s="307"/>
    </row>
    <row r="47" spans="1:31" ht="13.5" customHeight="1">
      <c r="A47" s="322"/>
      <c r="B47" s="323"/>
      <c r="C47" s="323"/>
      <c r="D47" s="323"/>
      <c r="E47" s="323"/>
      <c r="F47" s="293"/>
      <c r="G47" s="293"/>
      <c r="H47" s="293"/>
      <c r="I47" s="293"/>
      <c r="J47" s="293"/>
      <c r="K47" s="300"/>
      <c r="L47" s="300"/>
      <c r="M47" s="300"/>
      <c r="N47" s="300"/>
      <c r="O47" s="300"/>
      <c r="P47" s="293"/>
      <c r="Q47" s="293"/>
      <c r="R47" s="293"/>
      <c r="S47" s="293"/>
      <c r="T47" s="293"/>
      <c r="U47" s="323"/>
      <c r="V47" s="323"/>
      <c r="W47" s="323"/>
      <c r="X47" s="323"/>
      <c r="Y47" s="323"/>
      <c r="Z47" s="308"/>
      <c r="AA47" s="309"/>
      <c r="AB47" s="309"/>
      <c r="AC47" s="309"/>
      <c r="AD47" s="309"/>
      <c r="AE47" s="310"/>
    </row>
    <row r="48" spans="1:31" ht="13.5" customHeight="1">
      <c r="A48" s="328" t="s">
        <v>88</v>
      </c>
      <c r="B48" s="329"/>
      <c r="C48" s="329"/>
      <c r="D48" s="329"/>
      <c r="E48" s="329"/>
      <c r="F48" s="326">
        <f>SUM(F24:J47)</f>
        <v>770469</v>
      </c>
      <c r="G48" s="326"/>
      <c r="H48" s="326"/>
      <c r="I48" s="326"/>
      <c r="J48" s="326"/>
      <c r="K48" s="323" t="s">
        <v>66</v>
      </c>
      <c r="L48" s="323"/>
      <c r="M48" s="323"/>
      <c r="N48" s="323"/>
      <c r="O48" s="323"/>
      <c r="P48" s="293">
        <v>14518</v>
      </c>
      <c r="Q48" s="293"/>
      <c r="R48" s="293"/>
      <c r="S48" s="293"/>
      <c r="T48" s="293"/>
      <c r="U48" s="329" t="s">
        <v>67</v>
      </c>
      <c r="V48" s="329"/>
      <c r="W48" s="329"/>
      <c r="X48" s="329"/>
      <c r="Y48" s="329"/>
      <c r="Z48" s="331">
        <f>SUM(F50,P24:T51,Z24:AE47)</f>
        <v>309446</v>
      </c>
      <c r="AA48" s="331"/>
      <c r="AB48" s="331"/>
      <c r="AC48" s="331"/>
      <c r="AD48" s="331"/>
      <c r="AE48" s="332"/>
    </row>
    <row r="49" spans="1:31" ht="13.5" customHeight="1">
      <c r="A49" s="328"/>
      <c r="B49" s="329"/>
      <c r="C49" s="329"/>
      <c r="D49" s="329"/>
      <c r="E49" s="329"/>
      <c r="F49" s="326"/>
      <c r="G49" s="326"/>
      <c r="H49" s="326"/>
      <c r="I49" s="326"/>
      <c r="J49" s="326"/>
      <c r="K49" s="323"/>
      <c r="L49" s="323"/>
      <c r="M49" s="323"/>
      <c r="N49" s="323"/>
      <c r="O49" s="323"/>
      <c r="P49" s="293"/>
      <c r="Q49" s="293"/>
      <c r="R49" s="293"/>
      <c r="S49" s="293"/>
      <c r="T49" s="293"/>
      <c r="U49" s="329"/>
      <c r="V49" s="329"/>
      <c r="W49" s="329"/>
      <c r="X49" s="329"/>
      <c r="Y49" s="329"/>
      <c r="Z49" s="331"/>
      <c r="AA49" s="331"/>
      <c r="AB49" s="331"/>
      <c r="AC49" s="331"/>
      <c r="AD49" s="331"/>
      <c r="AE49" s="332"/>
    </row>
    <row r="50" spans="1:31" ht="13.5" customHeight="1">
      <c r="A50" s="322" t="s">
        <v>68</v>
      </c>
      <c r="B50" s="323"/>
      <c r="C50" s="323"/>
      <c r="D50" s="323"/>
      <c r="E50" s="323"/>
      <c r="F50" s="293">
        <v>12099</v>
      </c>
      <c r="G50" s="293"/>
      <c r="H50" s="293"/>
      <c r="I50" s="293"/>
      <c r="J50" s="293"/>
      <c r="K50" s="323" t="s">
        <v>69</v>
      </c>
      <c r="L50" s="323"/>
      <c r="M50" s="323"/>
      <c r="N50" s="323"/>
      <c r="O50" s="323"/>
      <c r="P50" s="293">
        <v>25106</v>
      </c>
      <c r="Q50" s="293"/>
      <c r="R50" s="293"/>
      <c r="S50" s="293"/>
      <c r="T50" s="293"/>
      <c r="U50" s="329" t="s">
        <v>134</v>
      </c>
      <c r="V50" s="329"/>
      <c r="W50" s="329"/>
      <c r="X50" s="329"/>
      <c r="Y50" s="329"/>
      <c r="Z50" s="331">
        <f>SUM(F48,Z48)</f>
        <v>1079915</v>
      </c>
      <c r="AA50" s="331"/>
      <c r="AB50" s="331"/>
      <c r="AC50" s="331"/>
      <c r="AD50" s="331"/>
      <c r="AE50" s="332"/>
    </row>
    <row r="51" spans="1:31" ht="13.5" customHeight="1" thickBot="1">
      <c r="A51" s="324"/>
      <c r="B51" s="325"/>
      <c r="C51" s="325"/>
      <c r="D51" s="325"/>
      <c r="E51" s="325"/>
      <c r="F51" s="327"/>
      <c r="G51" s="327"/>
      <c r="H51" s="327"/>
      <c r="I51" s="327"/>
      <c r="J51" s="327"/>
      <c r="K51" s="325"/>
      <c r="L51" s="325"/>
      <c r="M51" s="325"/>
      <c r="N51" s="325"/>
      <c r="O51" s="325"/>
      <c r="P51" s="327"/>
      <c r="Q51" s="327"/>
      <c r="R51" s="327"/>
      <c r="S51" s="327"/>
      <c r="T51" s="327"/>
      <c r="U51" s="330"/>
      <c r="V51" s="330"/>
      <c r="W51" s="330"/>
      <c r="X51" s="330"/>
      <c r="Y51" s="330"/>
      <c r="Z51" s="333"/>
      <c r="AA51" s="333"/>
      <c r="AB51" s="333"/>
      <c r="AC51" s="333"/>
      <c r="AD51" s="333"/>
      <c r="AE51" s="334"/>
    </row>
    <row r="52" spans="1:31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55"/>
      <c r="AA52" s="55"/>
      <c r="AB52" s="55"/>
      <c r="AC52" s="55"/>
      <c r="AD52" s="55"/>
      <c r="AE52" s="55"/>
    </row>
    <row r="53" ht="13.5" customHeight="1"/>
    <row r="54" ht="13.5" customHeight="1"/>
    <row r="55" ht="13.5" customHeight="1"/>
    <row r="56" ht="13.5" customHeight="1"/>
    <row r="57" ht="13.5" customHeight="1"/>
  </sheetData>
  <sheetProtection/>
  <mergeCells count="148">
    <mergeCell ref="AA16:AE16"/>
    <mergeCell ref="G12:K12"/>
    <mergeCell ref="AA12:AE12"/>
    <mergeCell ref="G14:K14"/>
    <mergeCell ref="A12:F12"/>
    <mergeCell ref="A11:F11"/>
    <mergeCell ref="G13:K13"/>
    <mergeCell ref="L12:P12"/>
    <mergeCell ref="Q16:U16"/>
    <mergeCell ref="V16:Z16"/>
    <mergeCell ref="V9:Z9"/>
    <mergeCell ref="AA9:AE9"/>
    <mergeCell ref="AA6:AE8"/>
    <mergeCell ref="AA10:AE10"/>
    <mergeCell ref="V10:Z10"/>
    <mergeCell ref="A16:F16"/>
    <mergeCell ref="G16:K16"/>
    <mergeCell ref="L16:P16"/>
    <mergeCell ref="A10:F10"/>
    <mergeCell ref="A14:F14"/>
    <mergeCell ref="A3:P4"/>
    <mergeCell ref="G7:K8"/>
    <mergeCell ref="G9:K9"/>
    <mergeCell ref="L7:P8"/>
    <mergeCell ref="L9:P9"/>
    <mergeCell ref="A6:F9"/>
    <mergeCell ref="G6:Z6"/>
    <mergeCell ref="Q7:U8"/>
    <mergeCell ref="Q9:U9"/>
    <mergeCell ref="V7:Z8"/>
    <mergeCell ref="Z44:AE45"/>
    <mergeCell ref="U46:Y47"/>
    <mergeCell ref="U40:Y41"/>
    <mergeCell ref="P44:T45"/>
    <mergeCell ref="Z32:AE33"/>
    <mergeCell ref="Z34:AE35"/>
    <mergeCell ref="U34:Y35"/>
    <mergeCell ref="U32:Y33"/>
    <mergeCell ref="Z50:AE51"/>
    <mergeCell ref="Z36:AE37"/>
    <mergeCell ref="Z38:AE39"/>
    <mergeCell ref="Z40:AE41"/>
    <mergeCell ref="Z42:AE43"/>
    <mergeCell ref="P42:T43"/>
    <mergeCell ref="P40:T41"/>
    <mergeCell ref="Z46:AE47"/>
    <mergeCell ref="Z48:AE49"/>
    <mergeCell ref="U42:Y43"/>
    <mergeCell ref="A44:E45"/>
    <mergeCell ref="U50:Y51"/>
    <mergeCell ref="K50:O51"/>
    <mergeCell ref="P50:T51"/>
    <mergeCell ref="P48:T49"/>
    <mergeCell ref="U48:Y49"/>
    <mergeCell ref="K48:O49"/>
    <mergeCell ref="K44:O45"/>
    <mergeCell ref="U44:Y45"/>
    <mergeCell ref="P46:T47"/>
    <mergeCell ref="K42:O43"/>
    <mergeCell ref="K40:O41"/>
    <mergeCell ref="A50:E51"/>
    <mergeCell ref="F44:J45"/>
    <mergeCell ref="F46:J47"/>
    <mergeCell ref="F48:J49"/>
    <mergeCell ref="F50:J51"/>
    <mergeCell ref="A48:E49"/>
    <mergeCell ref="A46:E47"/>
    <mergeCell ref="K46:O47"/>
    <mergeCell ref="U38:Y39"/>
    <mergeCell ref="U36:Y37"/>
    <mergeCell ref="K36:O37"/>
    <mergeCell ref="F36:J37"/>
    <mergeCell ref="K38:O39"/>
    <mergeCell ref="P38:T39"/>
    <mergeCell ref="P36:T37"/>
    <mergeCell ref="A42:E43"/>
    <mergeCell ref="A40:E41"/>
    <mergeCell ref="A38:E39"/>
    <mergeCell ref="F40:J41"/>
    <mergeCell ref="F42:J43"/>
    <mergeCell ref="F38:J39"/>
    <mergeCell ref="A36:E37"/>
    <mergeCell ref="AA14:AE14"/>
    <mergeCell ref="AA13:AE13"/>
    <mergeCell ref="V13:Z13"/>
    <mergeCell ref="Q13:U13"/>
    <mergeCell ref="L13:P13"/>
    <mergeCell ref="F28:J29"/>
    <mergeCell ref="K28:O29"/>
    <mergeCell ref="U28:Y29"/>
    <mergeCell ref="P34:T35"/>
    <mergeCell ref="AA11:AE11"/>
    <mergeCell ref="V11:Z11"/>
    <mergeCell ref="Q11:U11"/>
    <mergeCell ref="Q12:U12"/>
    <mergeCell ref="V12:Z12"/>
    <mergeCell ref="A34:E35"/>
    <mergeCell ref="F34:J35"/>
    <mergeCell ref="K34:O35"/>
    <mergeCell ref="U30:Y31"/>
    <mergeCell ref="A13:F13"/>
    <mergeCell ref="K24:O25"/>
    <mergeCell ref="P24:T25"/>
    <mergeCell ref="Q10:U10"/>
    <mergeCell ref="L10:P10"/>
    <mergeCell ref="V14:Z14"/>
    <mergeCell ref="Q14:U14"/>
    <mergeCell ref="L14:P14"/>
    <mergeCell ref="Z21:AE23"/>
    <mergeCell ref="P28:T29"/>
    <mergeCell ref="U21:Y23"/>
    <mergeCell ref="Z28:AE29"/>
    <mergeCell ref="Z30:AE31"/>
    <mergeCell ref="P30:T31"/>
    <mergeCell ref="Z26:AE27"/>
    <mergeCell ref="Z24:AE25"/>
    <mergeCell ref="U24:Y25"/>
    <mergeCell ref="U26:Y27"/>
    <mergeCell ref="G11:K11"/>
    <mergeCell ref="A20:V20"/>
    <mergeCell ref="A24:E25"/>
    <mergeCell ref="K21:O23"/>
    <mergeCell ref="P21:T23"/>
    <mergeCell ref="K30:O31"/>
    <mergeCell ref="F21:J22"/>
    <mergeCell ref="F23:J23"/>
    <mergeCell ref="K26:O27"/>
    <mergeCell ref="F24:J25"/>
    <mergeCell ref="A30:E31"/>
    <mergeCell ref="K32:O33"/>
    <mergeCell ref="A32:E33"/>
    <mergeCell ref="F30:J31"/>
    <mergeCell ref="A5:P5"/>
    <mergeCell ref="F26:J27"/>
    <mergeCell ref="P26:T27"/>
    <mergeCell ref="A21:E23"/>
    <mergeCell ref="G10:K10"/>
    <mergeCell ref="L11:P11"/>
    <mergeCell ref="P32:T33"/>
    <mergeCell ref="F32:J33"/>
    <mergeCell ref="V15:Z15"/>
    <mergeCell ref="AA15:AE15"/>
    <mergeCell ref="A15:F15"/>
    <mergeCell ref="G15:K15"/>
    <mergeCell ref="L15:P15"/>
    <mergeCell ref="Q15:U15"/>
    <mergeCell ref="A26:E27"/>
    <mergeCell ref="A28:E29"/>
  </mergeCells>
  <printOptions horizontalCentered="1" verticalCentered="1"/>
  <pageMargins left="0.7874015748031497" right="0.7874015748031497" top="0.5905511811023623" bottom="0.984251968503937" header="0" footer="0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2011-03-24T02:03:03Z</cp:lastPrinted>
  <dcterms:created xsi:type="dcterms:W3CDTF">2009-06-12T06:17:19Z</dcterms:created>
  <dcterms:modified xsi:type="dcterms:W3CDTF">2014-02-04T01:44:52Z</dcterms:modified>
  <cp:category/>
  <cp:version/>
  <cp:contentType/>
  <cp:contentStatus/>
</cp:coreProperties>
</file>