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34" sheetId="1" r:id="rId1"/>
    <sheet name="35" sheetId="2" r:id="rId2"/>
  </sheets>
  <definedNames>
    <definedName name="_xlnm.Print_Area" localSheetId="0">'34'!$A$1:$J$33</definedName>
    <definedName name="_xlnm.Print_Area" localSheetId="1">'35'!$A$1:$H$26</definedName>
  </definedNames>
  <calcPr fullCalcOnLoad="1"/>
</workbook>
</file>

<file path=xl/sharedStrings.xml><?xml version="1.0" encoding="utf-8"?>
<sst xmlns="http://schemas.openxmlformats.org/spreadsheetml/2006/main" count="88" uniqueCount="75">
  <si>
    <t>計</t>
  </si>
  <si>
    <t>1月～3月</t>
  </si>
  <si>
    <t>4月～6月</t>
  </si>
  <si>
    <t>7月～9月</t>
  </si>
  <si>
    <t>10月～12月</t>
  </si>
  <si>
    <t>奈　　　良　　　市</t>
  </si>
  <si>
    <t>曽　　　爾　　　村</t>
  </si>
  <si>
    <t>大　和　高　田　市</t>
  </si>
  <si>
    <t>御　　　杖　　　村</t>
  </si>
  <si>
    <t>大　和　郡　山　市</t>
  </si>
  <si>
    <t>高　　　取　　　町</t>
  </si>
  <si>
    <t>天　　　理　　　市</t>
  </si>
  <si>
    <t>橿　　　原　　　市</t>
  </si>
  <si>
    <t>上　　　牧　　　町</t>
  </si>
  <si>
    <t>桜　　　井　　　市</t>
  </si>
  <si>
    <t>王　　　寺　　　町</t>
  </si>
  <si>
    <t>五　　　條　　　市</t>
  </si>
  <si>
    <t>広　　　陵　　　町</t>
  </si>
  <si>
    <t>御　　　所　　　市</t>
  </si>
  <si>
    <t>河　　　合　　　町</t>
  </si>
  <si>
    <t>生　　　駒　　　市</t>
  </si>
  <si>
    <t>吉　　　野　　　町</t>
  </si>
  <si>
    <t>香　　　芝　　　市</t>
  </si>
  <si>
    <t>大　　　淀　　　町</t>
  </si>
  <si>
    <t>葛　　　城　　　市</t>
  </si>
  <si>
    <t>下　　　市　　　町</t>
  </si>
  <si>
    <t>宇　　　陀　　　市</t>
  </si>
  <si>
    <t>黒　　　滝　　　村</t>
  </si>
  <si>
    <t>市　　　　　　　計</t>
  </si>
  <si>
    <t>天　　　川　　　村</t>
  </si>
  <si>
    <t>山　　　添　　　村</t>
  </si>
  <si>
    <t>平　　　群　　　町</t>
  </si>
  <si>
    <t>三　　　郷　　　町</t>
  </si>
  <si>
    <t>斑　　　鳩　　　町</t>
  </si>
  <si>
    <t>安　　　堵　　　町</t>
  </si>
  <si>
    <t>川　　　上　　　村</t>
  </si>
  <si>
    <t>川　　　西　　　町</t>
  </si>
  <si>
    <t>三　　　宅　　　町</t>
  </si>
  <si>
    <t>県　　　　　　　計</t>
  </si>
  <si>
    <t>（単位：千円）</t>
  </si>
  <si>
    <t>（単位:千円）</t>
  </si>
  <si>
    <t>Ｈ１８</t>
  </si>
  <si>
    <t>Ｈ１９</t>
  </si>
  <si>
    <t>（4）個人県民税交付金交付状況</t>
  </si>
  <si>
    <t>　（ア）年度別交付額</t>
  </si>
  <si>
    <t>　　　◎個人県民税徴収取扱費交付金（決定分）</t>
  </si>
  <si>
    <t>　　　　◇払込月別内訳</t>
  </si>
  <si>
    <t>交　　　付　　　額　</t>
  </si>
  <si>
    <t>　　　　◇交付金別内訳</t>
  </si>
  <si>
    <t>市   町   村</t>
  </si>
  <si>
    <t>交　　付　　額</t>
  </si>
  <si>
    <t>対前年度比
（％）</t>
  </si>
  <si>
    <t>Ｈ２０</t>
  </si>
  <si>
    <r>
      <t xml:space="preserve">田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原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本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　 町</t>
    </r>
  </si>
  <si>
    <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迫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</si>
  <si>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十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津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</si>
  <si>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下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</si>
  <si>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上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</si>
  <si>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吉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</si>
  <si>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t>町　　　村　　　計</t>
  </si>
  <si>
    <r>
      <t>明　 日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香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</si>
  <si>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t>年   度</t>
  </si>
  <si>
    <t>納税義務者数
によるもの　　</t>
  </si>
  <si>
    <t>通 知 書</t>
  </si>
  <si>
    <t>払 込 書</t>
  </si>
  <si>
    <t>還 付 金</t>
  </si>
  <si>
    <t>報 奨 金</t>
  </si>
  <si>
    <t>所得割から控除できなかった配当割額等控除額相当額</t>
  </si>
  <si>
    <t>Ｈ２２</t>
  </si>
  <si>
    <t>Ｈ２１</t>
  </si>
  <si>
    <t>Ｈ２３</t>
  </si>
  <si>
    <t>保険年金に係る過誤納金相当額</t>
  </si>
  <si>
    <t>年度間の所得変動に伴う還付額</t>
  </si>
  <si>
    <t>Ｈ２４</t>
  </si>
  <si>
    <r>
      <t>　</t>
    </r>
    <r>
      <rPr>
        <sz val="22"/>
        <rFont val="ＭＳ 明朝"/>
        <family val="1"/>
      </rPr>
      <t>(ｲ) 平成24年度市町村別交付金状況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</si>
</sst>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¥&quot;#,##0_);[Red]\(&quot;¥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b/>
      <sz val="18"/>
      <color indexed="40"/>
      <name val="ＭＳ ゴシック"/>
      <family val="3"/>
    </font>
    <font>
      <b/>
      <sz val="20"/>
      <color indexed="42"/>
      <name val="ＭＳ ゴシック"/>
      <family val="3"/>
    </font>
    <font>
      <b/>
      <sz val="20"/>
      <color indexed="40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8"/>
      <color indexed="42"/>
      <name val="ＭＳ 明朝"/>
      <family val="1"/>
    </font>
    <font>
      <b/>
      <sz val="18"/>
      <name val="ＭＳ ゴシック"/>
      <family val="3"/>
    </font>
    <font>
      <sz val="2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22"/>
      <color indexed="40"/>
      <name val="ＭＳ 明朝"/>
      <family val="1"/>
    </font>
    <font>
      <sz val="16"/>
      <color indexed="40"/>
      <name val="ＭＳ 明朝"/>
      <family val="1"/>
    </font>
    <font>
      <sz val="6"/>
      <color indexed="40"/>
      <name val="ＭＳ 明朝"/>
      <family val="1"/>
    </font>
    <font>
      <sz val="8"/>
      <name val="ＭＳ 明朝"/>
      <family val="1"/>
    </font>
    <font>
      <b/>
      <sz val="22"/>
      <color indexed="40"/>
      <name val="ＭＳ ゴシック"/>
      <family val="3"/>
    </font>
    <font>
      <sz val="18"/>
      <color indexed="40"/>
      <name val="ＭＳ ゴシック"/>
      <family val="3"/>
    </font>
    <font>
      <sz val="20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48" applyNumberFormat="1" applyFont="1" applyFill="1" applyBorder="1" applyAlignment="1">
      <alignment horizontal="right" vertical="center" wrapText="1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8" fontId="18" fillId="0" borderId="11" xfId="48" applyFont="1" applyFill="1" applyBorder="1" applyAlignment="1">
      <alignment horizontal="right" vertical="center" wrapText="1"/>
    </xf>
    <xf numFmtId="38" fontId="19" fillId="0" borderId="11" xfId="48" applyFont="1" applyFill="1" applyBorder="1" applyAlignment="1">
      <alignment horizontal="righ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3" fontId="18" fillId="0" borderId="11" xfId="48" applyNumberFormat="1" applyFont="1" applyFill="1" applyBorder="1" applyAlignment="1">
      <alignment horizontal="right" vertical="center" wrapText="1"/>
    </xf>
    <xf numFmtId="3" fontId="19" fillId="0" borderId="11" xfId="48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38" fontId="14" fillId="0" borderId="0" xfId="48" applyFont="1" applyFill="1" applyBorder="1" applyAlignment="1">
      <alignment horizontal="right" vertical="center" wrapText="1"/>
    </xf>
    <xf numFmtId="3" fontId="14" fillId="0" borderId="0" xfId="48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5" fillId="0" borderId="0" xfId="48" applyNumberFormat="1" applyFont="1" applyFill="1" applyBorder="1" applyAlignment="1">
      <alignment horizontal="right" vertical="center" wrapText="1"/>
    </xf>
    <xf numFmtId="38" fontId="22" fillId="0" borderId="0" xfId="48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9" fillId="0" borderId="12" xfId="48" applyNumberFormat="1" applyFont="1" applyFill="1" applyBorder="1" applyAlignment="1">
      <alignment horizontal="right" vertical="center" wrapText="1"/>
    </xf>
    <xf numFmtId="3" fontId="18" fillId="0" borderId="12" xfId="48" applyNumberFormat="1" applyFont="1" applyFill="1" applyBorder="1" applyAlignment="1">
      <alignment horizontal="right" vertical="center" wrapText="1"/>
    </xf>
    <xf numFmtId="3" fontId="9" fillId="0" borderId="12" xfId="48" applyNumberFormat="1" applyFont="1" applyFill="1" applyBorder="1" applyAlignment="1">
      <alignment horizontal="right" vertical="center" wrapText="1"/>
    </xf>
    <xf numFmtId="3" fontId="9" fillId="0" borderId="11" xfId="48" applyNumberFormat="1" applyFont="1" applyFill="1" applyBorder="1" applyAlignment="1">
      <alignment horizontal="right" vertical="center" wrapText="1"/>
    </xf>
    <xf numFmtId="38" fontId="18" fillId="0" borderId="12" xfId="48" applyFont="1" applyFill="1" applyBorder="1" applyAlignment="1">
      <alignment horizontal="right" vertical="center" wrapText="1"/>
    </xf>
    <xf numFmtId="3" fontId="10" fillId="0" borderId="12" xfId="48" applyNumberFormat="1" applyFont="1" applyFill="1" applyBorder="1" applyAlignment="1">
      <alignment horizontal="righ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3" fontId="15" fillId="0" borderId="19" xfId="48" applyNumberFormat="1" applyFont="1" applyFill="1" applyBorder="1" applyAlignment="1">
      <alignment horizontal="right" vertical="center" wrapText="1"/>
    </xf>
    <xf numFmtId="3" fontId="15" fillId="0" borderId="11" xfId="48" applyNumberFormat="1" applyFont="1" applyFill="1" applyBorder="1" applyAlignment="1">
      <alignment horizontal="right" vertical="center" wrapText="1"/>
    </xf>
    <xf numFmtId="38" fontId="6" fillId="0" borderId="18" xfId="48" applyFont="1" applyFill="1" applyBorder="1" applyAlignment="1">
      <alignment horizontal="right" vertical="center" wrapText="1"/>
    </xf>
    <xf numFmtId="3" fontId="15" fillId="0" borderId="17" xfId="48" applyNumberFormat="1" applyFont="1" applyFill="1" applyBorder="1" applyAlignment="1">
      <alignment horizontal="right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3" fontId="15" fillId="0" borderId="12" xfId="48" applyNumberFormat="1" applyFont="1" applyFill="1" applyBorder="1" applyAlignment="1">
      <alignment horizontal="right" vertical="center" wrapText="1"/>
    </xf>
    <xf numFmtId="3" fontId="15" fillId="0" borderId="21" xfId="48" applyNumberFormat="1" applyFont="1" applyFill="1" applyBorder="1" applyAlignment="1">
      <alignment horizontal="right" vertical="center" wrapText="1"/>
    </xf>
    <xf numFmtId="189" fontId="19" fillId="0" borderId="17" xfId="48" applyNumberFormat="1" applyFont="1" applyFill="1" applyBorder="1" applyAlignment="1">
      <alignment vertical="center" wrapText="1"/>
    </xf>
    <xf numFmtId="0" fontId="21" fillId="0" borderId="22" xfId="0" applyNumberFormat="1" applyFont="1" applyFill="1" applyBorder="1" applyAlignment="1">
      <alignment vertical="center" wrapText="1"/>
    </xf>
    <xf numFmtId="189" fontId="19" fillId="0" borderId="22" xfId="48" applyNumberFormat="1" applyFont="1" applyFill="1" applyBorder="1" applyAlignment="1">
      <alignment vertical="center" wrapText="1"/>
    </xf>
    <xf numFmtId="189" fontId="10" fillId="0" borderId="22" xfId="48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189" fontId="19" fillId="0" borderId="21" xfId="48" applyNumberFormat="1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3" fontId="10" fillId="0" borderId="24" xfId="48" applyNumberFormat="1" applyFont="1" applyFill="1" applyBorder="1" applyAlignment="1">
      <alignment horizontal="right" vertical="center" wrapText="1"/>
    </xf>
    <xf numFmtId="189" fontId="10" fillId="0" borderId="25" xfId="48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38" fontId="29" fillId="0" borderId="13" xfId="48" applyFont="1" applyFill="1" applyBorder="1" applyAlignment="1">
      <alignment horizontal="right" vertical="center" wrapText="1"/>
    </xf>
    <xf numFmtId="3" fontId="29" fillId="0" borderId="13" xfId="48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3" fontId="3" fillId="0" borderId="12" xfId="48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189" fontId="10" fillId="0" borderId="26" xfId="48" applyNumberFormat="1" applyFont="1" applyFill="1" applyBorder="1" applyAlignment="1">
      <alignment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38" fontId="29" fillId="0" borderId="12" xfId="48" applyFont="1" applyFill="1" applyBorder="1" applyAlignment="1">
      <alignment horizontal="right" vertical="center" wrapText="1"/>
    </xf>
    <xf numFmtId="3" fontId="29" fillId="0" borderId="12" xfId="48" applyNumberFormat="1" applyFont="1" applyFill="1" applyBorder="1" applyAlignment="1">
      <alignment horizontal="right" vertical="center" wrapText="1"/>
    </xf>
    <xf numFmtId="38" fontId="10" fillId="33" borderId="24" xfId="48" applyFont="1" applyFill="1" applyBorder="1" applyAlignment="1">
      <alignment horizontal="right" vertical="center" wrapText="1"/>
    </xf>
    <xf numFmtId="3" fontId="10" fillId="33" borderId="24" xfId="48" applyNumberFormat="1" applyFont="1" applyFill="1" applyBorder="1" applyAlignment="1">
      <alignment horizontal="right" vertical="center" wrapText="1"/>
    </xf>
    <xf numFmtId="38" fontId="6" fillId="0" borderId="26" xfId="48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vertical="center" wrapText="1"/>
    </xf>
    <xf numFmtId="189" fontId="19" fillId="0" borderId="0" xfId="48" applyNumberFormat="1" applyFont="1" applyFill="1" applyBorder="1" applyAlignment="1">
      <alignment vertical="center" wrapText="1"/>
    </xf>
    <xf numFmtId="189" fontId="10" fillId="0" borderId="0" xfId="48" applyNumberFormat="1" applyFont="1" applyFill="1" applyBorder="1" applyAlignment="1">
      <alignment vertical="center" wrapText="1"/>
    </xf>
    <xf numFmtId="3" fontId="3" fillId="0" borderId="21" xfId="48" applyNumberFormat="1" applyFont="1" applyFill="1" applyBorder="1" applyAlignment="1">
      <alignment horizontal="righ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3" fontId="6" fillId="33" borderId="28" xfId="48" applyNumberFormat="1" applyFont="1" applyFill="1" applyBorder="1" applyAlignment="1">
      <alignment horizontal="right" vertical="center" wrapText="1"/>
    </xf>
    <xf numFmtId="3" fontId="6" fillId="33" borderId="29" xfId="48" applyNumberFormat="1" applyFont="1" applyFill="1" applyBorder="1" applyAlignment="1">
      <alignment horizontal="right" vertical="center" wrapText="1"/>
    </xf>
    <xf numFmtId="38" fontId="6" fillId="0" borderId="30" xfId="48" applyFont="1" applyFill="1" applyBorder="1" applyAlignment="1">
      <alignment horizontal="right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4" fillId="0" borderId="39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right" vertical="center" wrapText="1"/>
    </xf>
    <xf numFmtId="3" fontId="23" fillId="33" borderId="41" xfId="0" applyNumberFormat="1" applyFont="1" applyFill="1" applyBorder="1" applyAlignment="1">
      <alignment horizontal="righ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23" fillId="33" borderId="43" xfId="0" applyNumberFormat="1" applyFont="1" applyFill="1" applyBorder="1" applyAlignment="1">
      <alignment horizontal="right" vertical="center" wrapText="1"/>
    </xf>
    <xf numFmtId="3" fontId="23" fillId="33" borderId="44" xfId="0" applyNumberFormat="1" applyFont="1" applyFill="1" applyBorder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3" fontId="27" fillId="0" borderId="4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23" fillId="33" borderId="45" xfId="0" applyNumberFormat="1" applyFont="1" applyFill="1" applyBorder="1" applyAlignment="1">
      <alignment horizontal="right" vertical="center" wrapText="1"/>
    </xf>
    <xf numFmtId="3" fontId="27" fillId="0" borderId="24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60" zoomScaleNormal="50" zoomScalePageLayoutView="0" workbookViewId="0" topLeftCell="A1">
      <selection activeCell="G33" sqref="G33"/>
    </sheetView>
  </sheetViews>
  <sheetFormatPr defaultColWidth="9.00390625" defaultRowHeight="13.5"/>
  <cols>
    <col min="1" max="1" width="10.875" style="1" customWidth="1"/>
    <col min="2" max="2" width="21.00390625" style="1" customWidth="1"/>
    <col min="3" max="9" width="20.375" style="1" customWidth="1"/>
    <col min="10" max="10" width="21.25390625" style="1" customWidth="1"/>
    <col min="11" max="16384" width="9.00390625" style="1" customWidth="1"/>
  </cols>
  <sheetData>
    <row r="1" spans="1:10" ht="50.25" customHeight="1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31" t="s">
        <v>43</v>
      </c>
      <c r="B3" s="31"/>
      <c r="C3" s="31"/>
      <c r="D3" s="32"/>
      <c r="E3" s="10"/>
      <c r="F3" s="10"/>
      <c r="G3" s="10"/>
      <c r="H3" s="17"/>
      <c r="I3" s="17"/>
      <c r="J3" s="17"/>
    </row>
    <row r="4" spans="1:10" ht="24.75" customHeight="1">
      <c r="A4" s="31" t="s">
        <v>44</v>
      </c>
      <c r="B4" s="31"/>
      <c r="C4" s="31"/>
      <c r="D4" s="32"/>
      <c r="E4" s="10"/>
      <c r="F4" s="10"/>
      <c r="G4" s="10"/>
      <c r="H4" s="17"/>
      <c r="I4" s="17"/>
      <c r="J4" s="17"/>
    </row>
    <row r="5" spans="1:10" ht="24.75" customHeight="1">
      <c r="A5" s="29" t="s">
        <v>45</v>
      </c>
      <c r="B5" s="31"/>
      <c r="C5" s="31"/>
      <c r="D5" s="32"/>
      <c r="E5" s="10"/>
      <c r="F5" s="10"/>
      <c r="G5" s="10"/>
      <c r="H5" s="17"/>
      <c r="I5" s="17"/>
      <c r="J5" s="17"/>
    </row>
    <row r="6" spans="1:10" ht="24.75" customHeight="1">
      <c r="A6" s="29" t="s">
        <v>46</v>
      </c>
      <c r="B6" s="31"/>
      <c r="C6" s="31"/>
      <c r="D6" s="32"/>
      <c r="E6" s="10"/>
      <c r="F6" s="10"/>
      <c r="G6" s="10"/>
      <c r="H6" s="17"/>
      <c r="I6" s="17"/>
      <c r="J6" s="17"/>
    </row>
    <row r="7" spans="1:10" ht="24.75" customHeight="1" thickBot="1">
      <c r="A7" s="16"/>
      <c r="B7" s="16"/>
      <c r="C7" s="16"/>
      <c r="D7" s="10"/>
      <c r="E7" s="10"/>
      <c r="F7" s="91" t="s">
        <v>40</v>
      </c>
      <c r="G7" s="91"/>
      <c r="H7" s="91"/>
      <c r="I7" s="63"/>
      <c r="J7" s="16"/>
    </row>
    <row r="8" spans="1:10" ht="0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0" customHeight="1" hidden="1" thickBo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0" customHeight="1" hidden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0" customHeight="1" hidden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9" s="2" customFormat="1" ht="49.5" customHeight="1">
      <c r="A12" s="87" t="s">
        <v>61</v>
      </c>
      <c r="B12" s="85" t="s">
        <v>47</v>
      </c>
      <c r="C12" s="83"/>
      <c r="D12" s="83"/>
      <c r="E12" s="83"/>
      <c r="F12" s="79"/>
      <c r="G12" s="89" t="s">
        <v>51</v>
      </c>
      <c r="H12" s="50"/>
      <c r="I12" s="71"/>
    </row>
    <row r="13" spans="1:9" s="2" customFormat="1" ht="49.5" customHeight="1">
      <c r="A13" s="88"/>
      <c r="B13" s="18" t="s">
        <v>1</v>
      </c>
      <c r="C13" s="18" t="s">
        <v>2</v>
      </c>
      <c r="D13" s="18" t="s">
        <v>3</v>
      </c>
      <c r="E13" s="18" t="s">
        <v>4</v>
      </c>
      <c r="F13" s="19" t="s">
        <v>0</v>
      </c>
      <c r="G13" s="90"/>
      <c r="H13" s="50"/>
      <c r="I13" s="71"/>
    </row>
    <row r="14" spans="1:9" s="2" customFormat="1" ht="64.5" customHeight="1" hidden="1">
      <c r="A14" s="20" t="s">
        <v>41</v>
      </c>
      <c r="B14" s="11">
        <v>390183</v>
      </c>
      <c r="C14" s="14">
        <v>365988</v>
      </c>
      <c r="D14" s="14">
        <v>744636</v>
      </c>
      <c r="E14" s="15">
        <v>481919</v>
      </c>
      <c r="F14" s="36">
        <f aca="true" t="shared" si="0" ref="F14:F20">SUM(B14:E14)</f>
        <v>1982726</v>
      </c>
      <c r="G14" s="49">
        <v>108.4</v>
      </c>
      <c r="H14" s="51"/>
      <c r="I14" s="72"/>
    </row>
    <row r="15" spans="1:9" s="2" customFormat="1" ht="64.5" customHeight="1" hidden="1">
      <c r="A15" s="30" t="s">
        <v>42</v>
      </c>
      <c r="B15" s="38">
        <v>425088</v>
      </c>
      <c r="C15" s="35">
        <v>951704</v>
      </c>
      <c r="D15" s="34">
        <v>784717</v>
      </c>
      <c r="E15" s="34">
        <v>636011</v>
      </c>
      <c r="F15" s="37">
        <f t="shared" si="0"/>
        <v>2797520</v>
      </c>
      <c r="G15" s="49">
        <f>F15/F14*100</f>
        <v>141.0946343569409</v>
      </c>
      <c r="H15" s="51"/>
      <c r="I15" s="72"/>
    </row>
    <row r="16" spans="1:9" s="2" customFormat="1" ht="64.5" customHeight="1">
      <c r="A16" s="28" t="s">
        <v>52</v>
      </c>
      <c r="B16" s="12">
        <v>591917</v>
      </c>
      <c r="C16" s="15">
        <v>632740</v>
      </c>
      <c r="D16" s="15">
        <v>849157</v>
      </c>
      <c r="E16" s="15">
        <v>905546</v>
      </c>
      <c r="F16" s="39">
        <f t="shared" si="0"/>
        <v>2979360</v>
      </c>
      <c r="G16" s="49">
        <f>F16/F15*100</f>
        <v>106.50004289513568</v>
      </c>
      <c r="H16" s="51"/>
      <c r="I16" s="72"/>
    </row>
    <row r="17" spans="1:9" s="2" customFormat="1" ht="64.5" customHeight="1">
      <c r="A17" s="58" t="s">
        <v>69</v>
      </c>
      <c r="B17" s="59">
        <v>675212</v>
      </c>
      <c r="C17" s="60">
        <v>523464</v>
      </c>
      <c r="D17" s="60">
        <v>547028</v>
      </c>
      <c r="E17" s="60">
        <v>520374</v>
      </c>
      <c r="F17" s="39">
        <f t="shared" si="0"/>
        <v>2266078</v>
      </c>
      <c r="G17" s="54">
        <f>F17/F16*100</f>
        <v>76.05922077224638</v>
      </c>
      <c r="H17" s="51"/>
      <c r="I17" s="72"/>
    </row>
    <row r="18" spans="1:9" s="2" customFormat="1" ht="64.5" customHeight="1">
      <c r="A18" s="65" t="s">
        <v>68</v>
      </c>
      <c r="B18" s="66">
        <v>551253</v>
      </c>
      <c r="C18" s="67">
        <v>513538</v>
      </c>
      <c r="D18" s="67">
        <v>560951</v>
      </c>
      <c r="E18" s="67">
        <v>511702</v>
      </c>
      <c r="F18" s="39">
        <f t="shared" si="0"/>
        <v>2137444</v>
      </c>
      <c r="G18" s="64">
        <f>F18/F17*100</f>
        <v>94.32349636685056</v>
      </c>
      <c r="H18" s="52"/>
      <c r="I18" s="73"/>
    </row>
    <row r="19" spans="1:9" s="2" customFormat="1" ht="64.5" customHeight="1">
      <c r="A19" s="65" t="s">
        <v>70</v>
      </c>
      <c r="B19" s="66">
        <v>543584</v>
      </c>
      <c r="C19" s="67">
        <v>469363</v>
      </c>
      <c r="D19" s="67">
        <v>514672</v>
      </c>
      <c r="E19" s="67">
        <v>467604</v>
      </c>
      <c r="F19" s="39">
        <f>SUM(B19:E19)</f>
        <v>1995223</v>
      </c>
      <c r="G19" s="64">
        <f>F19/F17*100</f>
        <v>88.04741054809234</v>
      </c>
      <c r="H19" s="52"/>
      <c r="I19" s="73"/>
    </row>
    <row r="20" spans="1:9" s="2" customFormat="1" ht="64.5" customHeight="1" thickBot="1">
      <c r="A20" s="55" t="s">
        <v>73</v>
      </c>
      <c r="B20" s="68">
        <f>479910+675</f>
        <v>480585</v>
      </c>
      <c r="C20" s="69">
        <v>470158</v>
      </c>
      <c r="D20" s="69">
        <f>519798+396</f>
        <v>520194</v>
      </c>
      <c r="E20" s="69">
        <f>467717+76</f>
        <v>467793</v>
      </c>
      <c r="F20" s="56">
        <f t="shared" si="0"/>
        <v>1938730</v>
      </c>
      <c r="G20" s="57">
        <f>F20/F18*100</f>
        <v>90.7031950310745</v>
      </c>
      <c r="H20" s="52"/>
      <c r="I20" s="73"/>
    </row>
    <row r="21" spans="1:10" s="2" customFormat="1" ht="64.5" customHeight="1">
      <c r="A21" s="23"/>
      <c r="B21" s="21"/>
      <c r="C21" s="22"/>
      <c r="D21" s="22"/>
      <c r="E21" s="22"/>
      <c r="F21" s="22"/>
      <c r="G21" s="22"/>
      <c r="H21" s="22"/>
      <c r="I21" s="22"/>
      <c r="J21" s="22"/>
    </row>
    <row r="22" spans="1:10" ht="24.75" customHeight="1">
      <c r="A22" s="29" t="s">
        <v>48</v>
      </c>
      <c r="B22" s="31"/>
      <c r="C22" s="31"/>
      <c r="D22" s="32"/>
      <c r="E22" s="10"/>
      <c r="F22" s="10"/>
      <c r="G22" s="10"/>
      <c r="H22" s="17"/>
      <c r="I22" s="17"/>
      <c r="J22" s="17"/>
    </row>
    <row r="23" spans="1:10" ht="24.75" customHeight="1" thickBot="1">
      <c r="A23" s="24"/>
      <c r="B23" s="24"/>
      <c r="C23" s="24"/>
      <c r="D23" s="25"/>
      <c r="E23" s="25"/>
      <c r="F23" s="33"/>
      <c r="G23" s="33"/>
      <c r="H23" s="16"/>
      <c r="I23" s="16"/>
      <c r="J23" s="33" t="s">
        <v>40</v>
      </c>
    </row>
    <row r="24" spans="1:11" s="2" customFormat="1" ht="50.25" customHeight="1">
      <c r="A24" s="80" t="s">
        <v>61</v>
      </c>
      <c r="B24" s="85" t="s">
        <v>47</v>
      </c>
      <c r="C24" s="83"/>
      <c r="D24" s="83"/>
      <c r="E24" s="83"/>
      <c r="F24" s="83"/>
      <c r="G24" s="83"/>
      <c r="H24" s="83"/>
      <c r="I24" s="83"/>
      <c r="J24" s="86"/>
      <c r="K24" s="26"/>
    </row>
    <row r="25" spans="1:12" s="2" customFormat="1" ht="83.25" customHeight="1">
      <c r="A25" s="84"/>
      <c r="B25" s="53" t="s">
        <v>62</v>
      </c>
      <c r="C25" s="13" t="s">
        <v>63</v>
      </c>
      <c r="D25" s="13" t="s">
        <v>64</v>
      </c>
      <c r="E25" s="13" t="s">
        <v>65</v>
      </c>
      <c r="F25" s="13" t="s">
        <v>66</v>
      </c>
      <c r="G25" s="40" t="s">
        <v>67</v>
      </c>
      <c r="H25" s="40" t="s">
        <v>71</v>
      </c>
      <c r="I25" s="40" t="s">
        <v>72</v>
      </c>
      <c r="J25" s="41" t="s">
        <v>0</v>
      </c>
      <c r="K25" s="22"/>
      <c r="L25" s="26"/>
    </row>
    <row r="26" spans="1:12" s="2" customFormat="1" ht="66" customHeight="1" hidden="1">
      <c r="A26" s="9" t="s">
        <v>41</v>
      </c>
      <c r="B26" s="42"/>
      <c r="C26" s="43">
        <v>38309</v>
      </c>
      <c r="D26" s="43">
        <v>1900476</v>
      </c>
      <c r="E26" s="43">
        <v>29818</v>
      </c>
      <c r="F26" s="43">
        <v>14123</v>
      </c>
      <c r="G26" s="42"/>
      <c r="H26" s="42"/>
      <c r="I26" s="45"/>
      <c r="J26" s="44">
        <f>SUM(B26:H26)</f>
        <v>1982726</v>
      </c>
      <c r="K26" s="26"/>
      <c r="L26" s="26"/>
    </row>
    <row r="27" spans="1:12" s="2" customFormat="1" ht="66" customHeight="1" hidden="1">
      <c r="A27" s="9" t="s">
        <v>42</v>
      </c>
      <c r="B27" s="43">
        <v>1833343</v>
      </c>
      <c r="C27" s="43">
        <v>2015</v>
      </c>
      <c r="D27" s="43">
        <v>897265</v>
      </c>
      <c r="E27" s="43">
        <v>51215</v>
      </c>
      <c r="F27" s="43">
        <v>6623</v>
      </c>
      <c r="G27" s="45">
        <v>7059</v>
      </c>
      <c r="H27" s="45"/>
      <c r="I27" s="45"/>
      <c r="J27" s="44">
        <f>SUM(B27:H27)</f>
        <v>2797520</v>
      </c>
      <c r="K27" s="27"/>
      <c r="L27" s="27"/>
    </row>
    <row r="28" spans="1:12" s="2" customFormat="1" ht="66" customHeight="1">
      <c r="A28" s="46" t="s">
        <v>52</v>
      </c>
      <c r="B28" s="47">
        <v>2418708</v>
      </c>
      <c r="C28" s="47">
        <v>299</v>
      </c>
      <c r="D28" s="47">
        <v>27231</v>
      </c>
      <c r="E28" s="47">
        <v>504180</v>
      </c>
      <c r="F28" s="47">
        <v>6843</v>
      </c>
      <c r="G28" s="48">
        <v>22099</v>
      </c>
      <c r="H28" s="48"/>
      <c r="I28" s="48"/>
      <c r="J28" s="44">
        <f>SUM(B28:H28)</f>
        <v>2979360</v>
      </c>
      <c r="K28" s="26"/>
      <c r="L28" s="26"/>
    </row>
    <row r="29" spans="1:12" s="2" customFormat="1" ht="66" customHeight="1">
      <c r="A29" s="61" t="s">
        <v>69</v>
      </c>
      <c r="B29" s="62">
        <v>2166357</v>
      </c>
      <c r="C29" s="62">
        <v>121</v>
      </c>
      <c r="D29" s="62">
        <v>16215</v>
      </c>
      <c r="E29" s="62">
        <v>74439</v>
      </c>
      <c r="F29" s="62">
        <v>10</v>
      </c>
      <c r="G29" s="62">
        <v>8936</v>
      </c>
      <c r="H29" s="62"/>
      <c r="I29" s="74"/>
      <c r="J29" s="44">
        <f>SUM(B29:H29)</f>
        <v>2266078</v>
      </c>
      <c r="K29" s="26"/>
      <c r="L29" s="26"/>
    </row>
    <row r="30" spans="1:12" s="2" customFormat="1" ht="66" customHeight="1">
      <c r="A30" s="61" t="s">
        <v>68</v>
      </c>
      <c r="B30" s="62">
        <v>2036444</v>
      </c>
      <c r="C30" s="62">
        <v>17</v>
      </c>
      <c r="D30" s="62">
        <v>8582</v>
      </c>
      <c r="E30" s="62">
        <v>66800</v>
      </c>
      <c r="F30" s="62">
        <v>0</v>
      </c>
      <c r="G30" s="62">
        <v>25601</v>
      </c>
      <c r="H30" s="62"/>
      <c r="I30" s="74"/>
      <c r="J30" s="70">
        <f>SUM(B30:H30)</f>
        <v>2137444</v>
      </c>
      <c r="K30" s="26"/>
      <c r="L30" s="26"/>
    </row>
    <row r="31" spans="1:12" s="2" customFormat="1" ht="66" customHeight="1">
      <c r="A31" s="61" t="s">
        <v>70</v>
      </c>
      <c r="B31" s="62">
        <v>1886228</v>
      </c>
      <c r="C31" s="62">
        <v>6</v>
      </c>
      <c r="D31" s="62">
        <v>5994</v>
      </c>
      <c r="E31" s="62">
        <v>78315</v>
      </c>
      <c r="F31" s="62">
        <v>0</v>
      </c>
      <c r="G31" s="62">
        <v>23320</v>
      </c>
      <c r="H31" s="62">
        <v>1351</v>
      </c>
      <c r="I31" s="74">
        <v>9</v>
      </c>
      <c r="J31" s="70">
        <f>SUM(B31:I31)</f>
        <v>1995223</v>
      </c>
      <c r="K31" s="26"/>
      <c r="L31" s="26"/>
    </row>
    <row r="32" spans="1:12" s="2" customFormat="1" ht="66" customHeight="1" thickBot="1">
      <c r="A32" s="75" t="s">
        <v>73</v>
      </c>
      <c r="B32" s="76">
        <v>1831726</v>
      </c>
      <c r="C32" s="76">
        <v>1</v>
      </c>
      <c r="D32" s="76">
        <v>4191</v>
      </c>
      <c r="E32" s="76">
        <v>76310</v>
      </c>
      <c r="F32" s="76">
        <v>0</v>
      </c>
      <c r="G32" s="76">
        <v>25356</v>
      </c>
      <c r="H32" s="76">
        <v>1146</v>
      </c>
      <c r="I32" s="77">
        <v>0</v>
      </c>
      <c r="J32" s="78">
        <f>SUM(B32:I32)</f>
        <v>1938730</v>
      </c>
      <c r="K32" s="26"/>
      <c r="L32" s="26"/>
    </row>
    <row r="33" spans="1:10" s="2" customFormat="1" ht="66" customHeight="1">
      <c r="A33" s="23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" customFormat="1" ht="66" customHeight="1">
      <c r="A34" s="23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2" customFormat="1" ht="66" customHeight="1">
      <c r="A35" s="4"/>
      <c r="B35" s="5"/>
      <c r="C35" s="5"/>
      <c r="D35" s="5"/>
      <c r="E35" s="5"/>
      <c r="F35" s="5"/>
      <c r="G35" s="5"/>
      <c r="H35" s="5"/>
      <c r="I35" s="5"/>
      <c r="J35" s="5"/>
    </row>
    <row r="36" spans="1:10" s="2" customFormat="1" ht="66" customHeight="1">
      <c r="A36" s="4"/>
      <c r="B36" s="5"/>
      <c r="C36" s="5"/>
      <c r="D36" s="5"/>
      <c r="E36" s="5"/>
      <c r="F36" s="5"/>
      <c r="G36" s="5"/>
      <c r="H36" s="5"/>
      <c r="I36" s="5"/>
      <c r="J36" s="5"/>
    </row>
    <row r="37" spans="1:10" s="2" customFormat="1" ht="64.5" customHeight="1">
      <c r="A37" s="4"/>
      <c r="B37" s="5"/>
      <c r="C37" s="5"/>
      <c r="D37" s="5"/>
      <c r="E37" s="5"/>
      <c r="F37" s="5"/>
      <c r="G37" s="5"/>
      <c r="H37" s="5"/>
      <c r="I37" s="5"/>
      <c r="J37" s="5"/>
    </row>
    <row r="38" spans="1:10" ht="17.25">
      <c r="A38" s="7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7">
    <mergeCell ref="A24:A25"/>
    <mergeCell ref="B12:F12"/>
    <mergeCell ref="B24:J24"/>
    <mergeCell ref="A1:J1"/>
    <mergeCell ref="A12:A13"/>
    <mergeCell ref="G12:G13"/>
    <mergeCell ref="F7:H7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48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60" zoomScaleNormal="50" zoomScalePageLayoutView="0" workbookViewId="0" topLeftCell="A1">
      <selection activeCell="G17" sqref="G17:H17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81"/>
      <c r="B1" s="81"/>
      <c r="C1" s="81"/>
      <c r="D1" s="81"/>
      <c r="E1" s="81"/>
      <c r="F1" s="81"/>
      <c r="G1" s="81"/>
      <c r="H1" s="81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94" t="s">
        <v>74</v>
      </c>
      <c r="B3" s="94"/>
      <c r="C3" s="94"/>
      <c r="D3" s="94"/>
      <c r="E3" s="10"/>
      <c r="F3" s="10"/>
      <c r="G3" s="10"/>
      <c r="H3" s="82" t="s">
        <v>39</v>
      </c>
    </row>
    <row r="4" spans="1:8" ht="19.5" customHeight="1" thickBot="1">
      <c r="A4" s="95"/>
      <c r="B4" s="95"/>
      <c r="C4" s="95"/>
      <c r="D4" s="95"/>
      <c r="E4" s="10"/>
      <c r="F4" s="10"/>
      <c r="G4" s="10"/>
      <c r="H4" s="82"/>
    </row>
    <row r="5" spans="1:8" s="2" customFormat="1" ht="49.5" customHeight="1">
      <c r="A5" s="80" t="s">
        <v>49</v>
      </c>
      <c r="B5" s="92"/>
      <c r="C5" s="92" t="s">
        <v>50</v>
      </c>
      <c r="D5" s="92"/>
      <c r="E5" s="92" t="s">
        <v>49</v>
      </c>
      <c r="F5" s="92"/>
      <c r="G5" s="92" t="s">
        <v>50</v>
      </c>
      <c r="H5" s="93"/>
    </row>
    <row r="6" spans="1:8" s="2" customFormat="1" ht="65.25" customHeight="1">
      <c r="A6" s="96" t="s">
        <v>5</v>
      </c>
      <c r="B6" s="97"/>
      <c r="C6" s="102">
        <f>523073+330</f>
        <v>523403</v>
      </c>
      <c r="D6" s="103"/>
      <c r="E6" s="109" t="s">
        <v>6</v>
      </c>
      <c r="F6" s="109"/>
      <c r="G6" s="102">
        <v>2421</v>
      </c>
      <c r="H6" s="114"/>
    </row>
    <row r="7" spans="1:8" s="2" customFormat="1" ht="64.5" customHeight="1">
      <c r="A7" s="98" t="s">
        <v>7</v>
      </c>
      <c r="B7" s="99"/>
      <c r="C7" s="102">
        <v>90259</v>
      </c>
      <c r="D7" s="103"/>
      <c r="E7" s="104" t="s">
        <v>8</v>
      </c>
      <c r="F7" s="104"/>
      <c r="G7" s="102">
        <v>3048</v>
      </c>
      <c r="H7" s="114"/>
    </row>
    <row r="8" spans="1:8" s="2" customFormat="1" ht="64.5" customHeight="1">
      <c r="A8" s="98" t="s">
        <v>9</v>
      </c>
      <c r="B8" s="99"/>
      <c r="C8" s="102">
        <v>127786</v>
      </c>
      <c r="D8" s="103"/>
      <c r="E8" s="104" t="s">
        <v>10</v>
      </c>
      <c r="F8" s="104"/>
      <c r="G8" s="102">
        <v>9968</v>
      </c>
      <c r="H8" s="114"/>
    </row>
    <row r="9" spans="1:8" s="2" customFormat="1" ht="64.5" customHeight="1">
      <c r="A9" s="96" t="s">
        <v>11</v>
      </c>
      <c r="B9" s="97"/>
      <c r="C9" s="102">
        <v>89485</v>
      </c>
      <c r="D9" s="103"/>
      <c r="E9" s="104" t="s">
        <v>60</v>
      </c>
      <c r="F9" s="104"/>
      <c r="G9" s="102">
        <v>7754</v>
      </c>
      <c r="H9" s="114"/>
    </row>
    <row r="10" spans="1:8" s="2" customFormat="1" ht="64.5" customHeight="1">
      <c r="A10" s="96" t="s">
        <v>12</v>
      </c>
      <c r="B10" s="97"/>
      <c r="C10" s="102">
        <f>163697+562</f>
        <v>164259</v>
      </c>
      <c r="D10" s="103"/>
      <c r="E10" s="109" t="s">
        <v>13</v>
      </c>
      <c r="F10" s="109"/>
      <c r="G10" s="102">
        <v>30387</v>
      </c>
      <c r="H10" s="114"/>
    </row>
    <row r="11" spans="1:8" s="2" customFormat="1" ht="64.5" customHeight="1">
      <c r="A11" s="96" t="s">
        <v>14</v>
      </c>
      <c r="B11" s="97"/>
      <c r="C11" s="102">
        <v>79558</v>
      </c>
      <c r="D11" s="103"/>
      <c r="E11" s="109" t="s">
        <v>15</v>
      </c>
      <c r="F11" s="109"/>
      <c r="G11" s="102">
        <v>32810</v>
      </c>
      <c r="H11" s="114"/>
    </row>
    <row r="12" spans="1:8" s="2" customFormat="1" ht="64.5" customHeight="1">
      <c r="A12" s="96" t="s">
        <v>16</v>
      </c>
      <c r="B12" s="97"/>
      <c r="C12" s="102">
        <v>43668</v>
      </c>
      <c r="D12" s="103"/>
      <c r="E12" s="109" t="s">
        <v>17</v>
      </c>
      <c r="F12" s="109"/>
      <c r="G12" s="102">
        <v>47118</v>
      </c>
      <c r="H12" s="114"/>
    </row>
    <row r="13" spans="1:8" s="2" customFormat="1" ht="64.5" customHeight="1">
      <c r="A13" s="96" t="s">
        <v>18</v>
      </c>
      <c r="B13" s="97"/>
      <c r="C13" s="102">
        <f>35713+76</f>
        <v>35789</v>
      </c>
      <c r="D13" s="103"/>
      <c r="E13" s="109" t="s">
        <v>19</v>
      </c>
      <c r="F13" s="109"/>
      <c r="G13" s="102">
        <v>26781</v>
      </c>
      <c r="H13" s="114"/>
    </row>
    <row r="14" spans="1:8" s="2" customFormat="1" ht="64.5" customHeight="1">
      <c r="A14" s="96" t="s">
        <v>20</v>
      </c>
      <c r="B14" s="97"/>
      <c r="C14" s="102">
        <f>176861+66</f>
        <v>176927</v>
      </c>
      <c r="D14" s="103"/>
      <c r="E14" s="109" t="s">
        <v>21</v>
      </c>
      <c r="F14" s="109"/>
      <c r="G14" s="102">
        <v>11783</v>
      </c>
      <c r="H14" s="114"/>
    </row>
    <row r="15" spans="1:8" s="2" customFormat="1" ht="64.5" customHeight="1">
      <c r="A15" s="96" t="s">
        <v>22</v>
      </c>
      <c r="B15" s="97"/>
      <c r="C15" s="102">
        <f>105072+1</f>
        <v>105073</v>
      </c>
      <c r="D15" s="103"/>
      <c r="E15" s="109" t="s">
        <v>23</v>
      </c>
      <c r="F15" s="109"/>
      <c r="G15" s="102">
        <v>24491</v>
      </c>
      <c r="H15" s="114"/>
    </row>
    <row r="16" spans="1:8" s="2" customFormat="1" ht="64.5" customHeight="1">
      <c r="A16" s="96" t="s">
        <v>24</v>
      </c>
      <c r="B16" s="97"/>
      <c r="C16" s="102">
        <f>48641+15</f>
        <v>48656</v>
      </c>
      <c r="D16" s="103"/>
      <c r="E16" s="109" t="s">
        <v>25</v>
      </c>
      <c r="F16" s="109"/>
      <c r="G16" s="102">
        <f>8265+97</f>
        <v>8362</v>
      </c>
      <c r="H16" s="114"/>
    </row>
    <row r="17" spans="1:8" s="2" customFormat="1" ht="64.5" customHeight="1">
      <c r="A17" s="96" t="s">
        <v>26</v>
      </c>
      <c r="B17" s="97"/>
      <c r="C17" s="102">
        <v>49885</v>
      </c>
      <c r="D17" s="103"/>
      <c r="E17" s="109" t="s">
        <v>27</v>
      </c>
      <c r="F17" s="109"/>
      <c r="G17" s="102">
        <v>1033</v>
      </c>
      <c r="H17" s="114"/>
    </row>
    <row r="18" spans="1:8" s="2" customFormat="1" ht="64.5" customHeight="1">
      <c r="A18" s="105" t="s">
        <v>28</v>
      </c>
      <c r="B18" s="106"/>
      <c r="C18" s="110">
        <f>SUM(C6:D17)</f>
        <v>1534748</v>
      </c>
      <c r="D18" s="111"/>
      <c r="E18" s="109" t="s">
        <v>29</v>
      </c>
      <c r="F18" s="109"/>
      <c r="G18" s="102">
        <v>1905</v>
      </c>
      <c r="H18" s="114"/>
    </row>
    <row r="19" spans="1:8" s="2" customFormat="1" ht="64.5" customHeight="1">
      <c r="A19" s="84" t="s">
        <v>30</v>
      </c>
      <c r="B19" s="104"/>
      <c r="C19" s="102">
        <v>5685</v>
      </c>
      <c r="D19" s="103"/>
      <c r="E19" s="104" t="s">
        <v>54</v>
      </c>
      <c r="F19" s="104"/>
      <c r="G19" s="102">
        <v>1337</v>
      </c>
      <c r="H19" s="114"/>
    </row>
    <row r="20" spans="1:8" s="2" customFormat="1" ht="64.5" customHeight="1">
      <c r="A20" s="84" t="s">
        <v>31</v>
      </c>
      <c r="B20" s="104"/>
      <c r="C20" s="102">
        <v>29537</v>
      </c>
      <c r="D20" s="103"/>
      <c r="E20" s="104" t="s">
        <v>55</v>
      </c>
      <c r="F20" s="104"/>
      <c r="G20" s="102">
        <v>4570</v>
      </c>
      <c r="H20" s="114"/>
    </row>
    <row r="21" spans="1:8" s="2" customFormat="1" ht="64.5" customHeight="1">
      <c r="A21" s="84" t="s">
        <v>32</v>
      </c>
      <c r="B21" s="104"/>
      <c r="C21" s="102">
        <v>31998</v>
      </c>
      <c r="D21" s="103"/>
      <c r="E21" s="104" t="s">
        <v>56</v>
      </c>
      <c r="F21" s="104"/>
      <c r="G21" s="102">
        <v>1274</v>
      </c>
      <c r="H21" s="114"/>
    </row>
    <row r="22" spans="1:8" s="2" customFormat="1" ht="64.5" customHeight="1">
      <c r="A22" s="84" t="s">
        <v>33</v>
      </c>
      <c r="B22" s="104"/>
      <c r="C22" s="102">
        <v>40235</v>
      </c>
      <c r="D22" s="103"/>
      <c r="E22" s="104" t="s">
        <v>57</v>
      </c>
      <c r="F22" s="104"/>
      <c r="G22" s="102">
        <v>876</v>
      </c>
      <c r="H22" s="114"/>
    </row>
    <row r="23" spans="1:8" s="2" customFormat="1" ht="64.5" customHeight="1">
      <c r="A23" s="84" t="s">
        <v>34</v>
      </c>
      <c r="B23" s="104"/>
      <c r="C23" s="102">
        <v>10870</v>
      </c>
      <c r="D23" s="103"/>
      <c r="E23" s="104" t="s">
        <v>35</v>
      </c>
      <c r="F23" s="104"/>
      <c r="G23" s="102">
        <v>2100</v>
      </c>
      <c r="H23" s="114"/>
    </row>
    <row r="24" spans="1:8" s="2" customFormat="1" ht="64.5" customHeight="1">
      <c r="A24" s="84" t="s">
        <v>36</v>
      </c>
      <c r="B24" s="104"/>
      <c r="C24" s="102">
        <v>11642</v>
      </c>
      <c r="D24" s="103"/>
      <c r="E24" s="104" t="s">
        <v>58</v>
      </c>
      <c r="F24" s="104"/>
      <c r="G24" s="102">
        <v>2439</v>
      </c>
      <c r="H24" s="114"/>
    </row>
    <row r="25" spans="1:8" s="2" customFormat="1" ht="64.5" customHeight="1">
      <c r="A25" s="84" t="s">
        <v>37</v>
      </c>
      <c r="B25" s="104"/>
      <c r="C25" s="102">
        <v>9909</v>
      </c>
      <c r="D25" s="103"/>
      <c r="E25" s="112" t="s">
        <v>59</v>
      </c>
      <c r="F25" s="112"/>
      <c r="G25" s="117">
        <f>SUM(C19:D26,G6:H24)</f>
        <v>403982</v>
      </c>
      <c r="H25" s="118"/>
    </row>
    <row r="26" spans="1:8" s="2" customFormat="1" ht="64.5" customHeight="1" thickBot="1">
      <c r="A26" s="100" t="s">
        <v>53</v>
      </c>
      <c r="B26" s="101"/>
      <c r="C26" s="107">
        <v>43649</v>
      </c>
      <c r="D26" s="108"/>
      <c r="E26" s="113" t="s">
        <v>38</v>
      </c>
      <c r="F26" s="113"/>
      <c r="G26" s="115">
        <f>C18+G25</f>
        <v>1938730</v>
      </c>
      <c r="H26" s="116"/>
    </row>
    <row r="31" ht="17.25">
      <c r="C31" s="8"/>
    </row>
  </sheetData>
  <sheetProtection/>
  <mergeCells count="91">
    <mergeCell ref="G20:H20"/>
    <mergeCell ref="G21:H21"/>
    <mergeCell ref="G26:H26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E26:F26"/>
    <mergeCell ref="G6:H6"/>
    <mergeCell ref="G7:H7"/>
    <mergeCell ref="G8:H8"/>
    <mergeCell ref="G9:H9"/>
    <mergeCell ref="G10:H10"/>
    <mergeCell ref="G11:H11"/>
    <mergeCell ref="G12:H12"/>
    <mergeCell ref="G13:H13"/>
    <mergeCell ref="E22:F22"/>
    <mergeCell ref="E23:F23"/>
    <mergeCell ref="E24:F24"/>
    <mergeCell ref="C24:D24"/>
    <mergeCell ref="E25:F25"/>
    <mergeCell ref="E18:F18"/>
    <mergeCell ref="E19:F19"/>
    <mergeCell ref="E20:F20"/>
    <mergeCell ref="E21:F21"/>
    <mergeCell ref="C25:D25"/>
    <mergeCell ref="E12:F12"/>
    <mergeCell ref="E13:F13"/>
    <mergeCell ref="C22:D22"/>
    <mergeCell ref="E14:F14"/>
    <mergeCell ref="E15:F15"/>
    <mergeCell ref="E16:F16"/>
    <mergeCell ref="E17:F17"/>
    <mergeCell ref="C15:D15"/>
    <mergeCell ref="C16:D16"/>
    <mergeCell ref="C18:D18"/>
    <mergeCell ref="A24:B24"/>
    <mergeCell ref="C26:D26"/>
    <mergeCell ref="E6:F6"/>
    <mergeCell ref="E7:F7"/>
    <mergeCell ref="E8:F8"/>
    <mergeCell ref="E9:F9"/>
    <mergeCell ref="E10:F10"/>
    <mergeCell ref="E11:F11"/>
    <mergeCell ref="C6:D6"/>
    <mergeCell ref="C7:D7"/>
    <mergeCell ref="C8:D8"/>
    <mergeCell ref="C9:D9"/>
    <mergeCell ref="C10:D10"/>
    <mergeCell ref="C11:D11"/>
    <mergeCell ref="A25:B25"/>
    <mergeCell ref="A18:B18"/>
    <mergeCell ref="A19:B19"/>
    <mergeCell ref="A20:B20"/>
    <mergeCell ref="A21:B21"/>
    <mergeCell ref="C14:D14"/>
    <mergeCell ref="A26:B26"/>
    <mergeCell ref="C12:D12"/>
    <mergeCell ref="C13:D13"/>
    <mergeCell ref="A22:B22"/>
    <mergeCell ref="A23:B23"/>
    <mergeCell ref="C17:D17"/>
    <mergeCell ref="C23:D23"/>
    <mergeCell ref="C19:D19"/>
    <mergeCell ref="C20:D20"/>
    <mergeCell ref="C21:D21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H1"/>
    <mergeCell ref="H3:H4"/>
    <mergeCell ref="G5:H5"/>
    <mergeCell ref="A5:B5"/>
    <mergeCell ref="E5:F5"/>
    <mergeCell ref="C5:D5"/>
    <mergeCell ref="A3:D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2015-06-26T00:24:26Z</cp:lastPrinted>
  <dcterms:created xsi:type="dcterms:W3CDTF">2009-06-12T05:54:38Z</dcterms:created>
  <dcterms:modified xsi:type="dcterms:W3CDTF">2015-06-26T00:28:02Z</dcterms:modified>
  <cp:category/>
  <cp:version/>
  <cp:contentType/>
  <cp:contentStatus/>
</cp:coreProperties>
</file>