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855" windowWidth="7650" windowHeight="8685" activeTab="0"/>
  </bookViews>
  <sheets>
    <sheet name="表紙" sheetId="1" r:id="rId1"/>
    <sheet name="目次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</sheets>
  <definedNames>
    <definedName name="_xlnm.Print_Area" localSheetId="11">'P10'!$A$1:$V$27</definedName>
    <definedName name="_xlnm.Print_Area" localSheetId="9">'P8'!$A$1:$E$15</definedName>
    <definedName name="_xlnm.Print_Area" localSheetId="10">'P9'!$A$1:$F$26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<sst xmlns="http://schemas.openxmlformats.org/spreadsheetml/2006/main" count="346" uniqueCount="275">
  <si>
    <t>２．奈良県地域別・月別観光客数</t>
  </si>
  <si>
    <t>月</t>
  </si>
  <si>
    <t>地域名</t>
  </si>
  <si>
    <t>奈良</t>
  </si>
  <si>
    <t>矢田</t>
  </si>
  <si>
    <t>山の辺</t>
  </si>
  <si>
    <t>生駒</t>
  </si>
  <si>
    <t>信貴</t>
  </si>
  <si>
    <t>曽爾</t>
  </si>
  <si>
    <t>二上・當麻</t>
  </si>
  <si>
    <t>明日香</t>
  </si>
  <si>
    <t>斑鳩</t>
  </si>
  <si>
    <t>橿原</t>
  </si>
  <si>
    <t>室生・長谷</t>
  </si>
  <si>
    <t>金剛・葛城</t>
  </si>
  <si>
    <t>吉野山</t>
  </si>
  <si>
    <t>東吉野</t>
  </si>
  <si>
    <t>吉野川</t>
  </si>
  <si>
    <t>大台ヶ原</t>
  </si>
  <si>
    <t>大峰山北部</t>
  </si>
  <si>
    <t>大峰山南部</t>
  </si>
  <si>
    <t>高野・龍神</t>
  </si>
  <si>
    <t>十津川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</si>
  <si>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</si>
  <si>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</si>
  <si>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</si>
  <si>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</si>
  <si>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</si>
  <si>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</si>
  <si>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</si>
  <si>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</si>
  <si>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</si>
  <si>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計</t>
  </si>
  <si>
    <t>前年比</t>
  </si>
  <si>
    <t>３．奈 良 県 観 光 客 数 の 推 移</t>
  </si>
  <si>
    <t>年</t>
  </si>
  <si>
    <t>１６</t>
  </si>
  <si>
    <t>月ヶ瀬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</si>
  <si>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</si>
  <si>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</si>
  <si>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</si>
  <si>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</si>
  <si>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</si>
  <si>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</si>
  <si>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</si>
  <si>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</si>
  <si>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</si>
  <si>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</si>
  <si>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</si>
  <si>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</si>
  <si>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</si>
  <si>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１７</t>
  </si>
  <si>
    <t>４．　県 内 の 旅 館 等 施 設 状 況</t>
  </si>
  <si>
    <t>種別</t>
  </si>
  <si>
    <t>ホ　　テ  　ル</t>
  </si>
  <si>
    <t>旅　　　　　館</t>
  </si>
  <si>
    <t>簡　易　宿　所</t>
  </si>
  <si>
    <t>合　　　　　計</t>
  </si>
  <si>
    <t>市町村別</t>
  </si>
  <si>
    <t>施設数</t>
  </si>
  <si>
    <t>客室数</t>
  </si>
  <si>
    <t>収容人員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</si>
  <si>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</si>
  <si>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</si>
  <si>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</si>
  <si>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</si>
  <si>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</si>
  <si>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</si>
  <si>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</si>
  <si>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</si>
  <si>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</si>
  <si>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</si>
  <si>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</si>
  <si>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</si>
  <si>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市 部 計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</si>
  <si>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</si>
  <si>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</si>
  <si>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</si>
  <si>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</si>
  <si>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</si>
  <si>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</si>
  <si>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</si>
  <si>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</si>
  <si>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</si>
  <si>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</si>
  <si>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</si>
  <si>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</si>
  <si>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</si>
  <si>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</si>
  <si>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</si>
  <si>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</si>
  <si>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</si>
  <si>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</si>
  <si>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</si>
  <si>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</si>
  <si>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</si>
  <si>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</si>
  <si>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</si>
  <si>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</si>
  <si>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</si>
  <si>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</si>
  <si>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</si>
  <si>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</si>
  <si>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</si>
  <si>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</si>
  <si>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</si>
  <si>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</si>
  <si>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</si>
  <si>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</si>
  <si>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郡 部 計</t>
  </si>
  <si>
    <t>合　　計</t>
  </si>
  <si>
    <t>　　(生活衛生課・保健所調)</t>
  </si>
  <si>
    <t>５．観光客宿泊状況</t>
  </si>
  <si>
    <t>（単位：千人）</t>
  </si>
  <si>
    <t>年　</t>
  </si>
  <si>
    <t>平成17年</t>
  </si>
  <si>
    <t>増減</t>
  </si>
  <si>
    <t>前年比（％）</t>
  </si>
  <si>
    <t>種　別</t>
  </si>
  <si>
    <t>一般観光客</t>
  </si>
  <si>
    <t>修学旅行客</t>
  </si>
  <si>
    <t>合　　　計</t>
  </si>
  <si>
    <t>６．交通機関利用者数からの入込者数推計</t>
  </si>
  <si>
    <t>（１）ＪＲ主要駅</t>
  </si>
  <si>
    <t>駅名</t>
  </si>
  <si>
    <t>平成17年　（人）</t>
  </si>
  <si>
    <t>奈良</t>
  </si>
  <si>
    <t>郡山</t>
  </si>
  <si>
    <t>法隆寺</t>
  </si>
  <si>
    <t>王寺</t>
  </si>
  <si>
    <t>三郷</t>
  </si>
  <si>
    <t>三輪</t>
  </si>
  <si>
    <t>高田</t>
  </si>
  <si>
    <t>（２）近鉄主要駅</t>
  </si>
  <si>
    <t>近鉄奈良</t>
  </si>
  <si>
    <t>大和西大寺</t>
  </si>
  <si>
    <t>西ノ京</t>
  </si>
  <si>
    <t>信貴山下</t>
  </si>
  <si>
    <t>近鉄郡山</t>
  </si>
  <si>
    <t>ファミリー公園前</t>
  </si>
  <si>
    <t>大和八木</t>
  </si>
  <si>
    <t>橿原神宮前</t>
  </si>
  <si>
    <t>飛鳥</t>
  </si>
  <si>
    <t>岡寺</t>
  </si>
  <si>
    <t>壷阪山</t>
  </si>
  <si>
    <t>桜井</t>
  </si>
  <si>
    <t>長谷寺</t>
  </si>
  <si>
    <t>室生口大野</t>
  </si>
  <si>
    <t>近鉄御所</t>
  </si>
  <si>
    <t>当麻寺</t>
  </si>
  <si>
    <t>二上神社口</t>
  </si>
  <si>
    <t>吉野</t>
  </si>
  <si>
    <t>下市口</t>
  </si>
  <si>
    <t>大和上市</t>
  </si>
  <si>
    <t>１．奈良県観光客動態調査報告</t>
  </si>
  <si>
    <t>（１）全国の観光概要</t>
  </si>
  <si>
    <t>（２）本県の観光概要</t>
  </si>
  <si>
    <t>目　　　　　次</t>
  </si>
  <si>
    <t>①宿泊施設の概要</t>
  </si>
  <si>
    <t>６．交通機関利用者数からの入込者数推計</t>
  </si>
  <si>
    <t>１</t>
  </si>
  <si>
    <t>②宿泊人数の推計</t>
  </si>
  <si>
    <t>③外国人観光客の状況</t>
  </si>
  <si>
    <t>（１）全国の観光概要　・・・・・・・・・・・・・・・・・・・・・・・・・・・・・・・・・・・・・・・</t>
  </si>
  <si>
    <t>奈良県観光客動態調査報告書</t>
  </si>
  <si>
    <t>奈良県企画部観光交流局観光課</t>
  </si>
  <si>
    <t>（２）本県の観光概要　・・・・・・・・・・・・・・・・・・・・・・・・・・・・・・・・・・・・・・・</t>
  </si>
  <si>
    <t>①宿泊施設の概要　・・・・・・・・・・・・・・・・・・・・・・・・・・・・・・・・・・・</t>
  </si>
  <si>
    <t>②宿泊人数の推計　・・・・・・・・・・・・・・・・・・・・・・・・・・・・・・・・・・・</t>
  </si>
  <si>
    <t>③外国人観光客の状況　・・・・・・・・・・・・・・・・・・・・・・・・・・・・・・・</t>
  </si>
  <si>
    <t>２．奈良県地域別・月別観光客数　・・・・・・・・・・・・・・・・・・・・・・・・・・・・・・・・・</t>
  </si>
  <si>
    <t>４．県内の旅館等施設状況　・・・・・・・・・・・・・・・・・・・・・・・・・・・・・・・・・・・・・</t>
  </si>
  <si>
    <t>５．観光客宿泊状況　・・・・・・・・・・・・・・・・・・・・・・・・・・・・・・・・・・・・・・・・・・</t>
  </si>
  <si>
    <t>（１）ＪＲ主要駅　・・・・・・・・・・・・・・・・・・・・・・・・・・・・・・・・・・・・・・・・・・</t>
  </si>
  <si>
    <t>（２）近鉄主要駅　・・・・・・・・・・・・・・・・・・・・・・・・・・・・・・・・・・・・・・・・</t>
  </si>
  <si>
    <t>（３）主な駐車場利用状況　・・・・・・・・・・・・・・・・・・・・・・・・・・・・・・・・・</t>
  </si>
  <si>
    <t>（３）主な駐車場利用状況</t>
  </si>
  <si>
    <t>駐　　車　　場　　名</t>
  </si>
  <si>
    <t>車　　種</t>
  </si>
  <si>
    <t>平成17年（台）</t>
  </si>
  <si>
    <t>対前年比（％）</t>
  </si>
  <si>
    <t>県営駐車場
（登大路、大仏前、高畑）</t>
  </si>
  <si>
    <t>乗用車</t>
  </si>
  <si>
    <t>二輪車</t>
  </si>
  <si>
    <t>春日大社駐車場</t>
  </si>
  <si>
    <t>その他奈良市内主要駐車場</t>
  </si>
  <si>
    <t>バス</t>
  </si>
  <si>
    <t>町営法隆寺駐車場</t>
  </si>
  <si>
    <t>明日香・石舞台駐車場</t>
  </si>
  <si>
    <t>バス</t>
  </si>
  <si>
    <t>バス</t>
  </si>
  <si>
    <t>バス</t>
  </si>
  <si>
    <t>平成１８年（１月～１２月）</t>
  </si>
  <si>
    <t>２</t>
  </si>
  <si>
    <t>⑤来訪者の発地　・・・・・・・・・・・・・・・・・・・・・・・・・・・・・・・・・・・</t>
  </si>
  <si>
    <t>３．奈良県観光客数の推移（平成３年～平成１８年）　・・・・・・・・・・・・・・・・・・</t>
  </si>
  <si>
    <t>７．観光客への聞き取り調査結果</t>
  </si>
  <si>
    <t>（１）回収サンプル数　・・・・・・・・・・・・・・・・・・・・・・・・・・・・・・・・・・・・・・</t>
  </si>
  <si>
    <t>（３）総観光消費額　・・・・・・・・・・・・・・・・・・・・・・・・・・・・・・・・・・・・・</t>
  </si>
  <si>
    <t>（５）来訪者の発地　・・・・・・・・・・・・・・・・・・・・・・・・・・・・・・・・・・・・・</t>
  </si>
  <si>
    <t>３</t>
  </si>
  <si>
    <t>４</t>
  </si>
  <si>
    <t>５</t>
  </si>
  <si>
    <t>６</t>
  </si>
  <si>
    <t>７</t>
  </si>
  <si>
    <t>８</t>
  </si>
  <si>
    <t>９</t>
  </si>
  <si>
    <t>９</t>
  </si>
  <si>
    <t>１０</t>
  </si>
  <si>
    <t>（２）１人あたりの観光消費額　・・・・・・・・・・・・・・・・・・・・・・・・・・・・・・・</t>
  </si>
  <si>
    <t>（４）奈良県への観光客による経済波及効果　・・・・・・・・・・・・・・・・・・</t>
  </si>
  <si>
    <t>④観光消費による直接消費額　・・・・・・・・・・・・・・・・・・・・・・・・・</t>
  </si>
  <si>
    <t>　この調査は、平成１８年１月から１２月までの１年間の観光客数をＪＲ・近鉄の主要駅乗降客数、国立・国定公園及び県立自然公園等利用人数、各社寺の拝観者数、各観光施設の来訪者等の資料を総合して推計し、観光客の動向を把握しようとするものである。</t>
  </si>
  <si>
    <t xml:space="preserve">  平成１９年度版観光白書（国土交通省編）において、「平成１８年度における国民1人当たりの国内宿泊観光旅行回数は、1．７３回と推計され、対前年度比で２.３％減となっている。また、国民１人当たりの国内宿泊観光旅行宿泊数は、２.７７回と推計され、対前年度比４.２％減となっている。」と報告されている。
　一方、「平成１８年の訪日外国人旅行者数は、７３３万人(対前年比９．０％増)となり過去最高値を達成した。国・地域別にみると、アジアが５２５万人で全体の７１．５％を占め、次いで北アメリカが１００万人(１３．７％)、ヨーロッパが８０万人(１０．９%)、オセアニアが２３万人(３．１%)の順となっている。」と報告されている。</t>
  </si>
  <si>
    <t xml:space="preserve">  平成１８年の推計観光客数は、前年に比べて２.１％、７１２千人増の３５,００２千人であった。
  月ごとの入込数を平成１７年と比較すると、１月から６月にかけて２.３％、７月から１２月までの間においても１.７％それぞれ増加している。
　地域別では、奈良、明日香、斑鳩、橿原、室生・長谷、金剛・葛城、吉野川など１０地域で増加、矢田、二上・當麻、吉野山、東吉野、大峯山（南部）、高野・龍神、十津川など９地域で減少となっている。</t>
  </si>
  <si>
    <t xml:space="preserve">  平成１９年３月３１日現在の旅館等施設状況は、ホテル４６、旅館４５２、簡易宿所２４６、合計７４４の施設が県内にあり、収容人員は、合計で３４,４６１人である。その内、奈良市内の収容人員は、１１,９２１人で、県全体の収容人員の３４.６％を占めている。</t>
  </si>
  <si>
    <t xml:space="preserve">  平成１８年の奈良県での宿泊客は、３,４０２千人、宿泊率は９.７％で、前年に比べ１７６千人（５.５％）の増加となっている。その内訳は、一般観光客が１８８千人（６.５％）の増加で３,０９２千人、修学旅行生が１２千人（３.７％）の減少で３１０千人となっている。</t>
  </si>
  <si>
    <t>　（独）国際観光振興機構の平成１７年度のアンケ－ト調査では奈良県への外国人の訪問率は、４.９％、東京、大阪、京都、神奈川、千葉、愛知、福岡、兵庫、山梨、北海道に次いで全国で１１番目となっている。</t>
  </si>
  <si>
    <t>　観光客への聞き取り調査を行った結果、１人あたりの観光消費額は、日帰り客が３,６９０.５円、宿泊客が３０,１１４.５円であった。
　このことから、平成１８年の観光による直接消費額は２,１９１億円であったと推計している。</t>
  </si>
  <si>
    <t>　来訪者の発地を日帰り、宿泊別にみると、日帰りの場合、最も多いのが奈良県の４１.０%、次いで大阪府の３０.０%、三重県の５.８%となっている。一方、宿泊の場合、最も多いのが東京都の１６.０%、次いで大阪府の１２.８%、愛知県の９.２%となっている。</t>
  </si>
  <si>
    <t>(平成18年）</t>
  </si>
  <si>
    <t>10月</t>
  </si>
  <si>
    <t>11月</t>
  </si>
  <si>
    <t>12月</t>
  </si>
  <si>
    <t>平成３年～平成１８年</t>
  </si>
  <si>
    <t>１８</t>
  </si>
  <si>
    <t>平成18年</t>
  </si>
  <si>
    <t>平成18年　（人）</t>
  </si>
  <si>
    <t>平成18年（台）</t>
  </si>
  <si>
    <t>７．観光客への聞き取り調査結果</t>
  </si>
  <si>
    <t>（１）回収サンプル数</t>
  </si>
  <si>
    <t>（単位：人）</t>
  </si>
  <si>
    <t>季節</t>
  </si>
  <si>
    <t>日帰り</t>
  </si>
  <si>
    <t>宿泊</t>
  </si>
  <si>
    <t>春</t>
  </si>
  <si>
    <t>夏</t>
  </si>
  <si>
    <t>秋</t>
  </si>
  <si>
    <t>冬</t>
  </si>
  <si>
    <t>（２）１人あたりの観光消費額</t>
  </si>
  <si>
    <t>（単位：円）</t>
  </si>
  <si>
    <t>宿泊費</t>
  </si>
  <si>
    <t>飲食費</t>
  </si>
  <si>
    <t>交通費</t>
  </si>
  <si>
    <t>土産物代</t>
  </si>
  <si>
    <t>総額</t>
  </si>
  <si>
    <t>（３）総観光消費額</t>
  </si>
  <si>
    <t>（単位：億円）</t>
  </si>
  <si>
    <t>合計</t>
  </si>
  <si>
    <t>－</t>
  </si>
  <si>
    <t>入場・観覧費、その他</t>
  </si>
  <si>
    <t>北関東</t>
  </si>
  <si>
    <t>埼玉</t>
  </si>
  <si>
    <t>千葉</t>
  </si>
  <si>
    <t>東京</t>
  </si>
  <si>
    <t>神奈川</t>
  </si>
  <si>
    <t>静岡</t>
  </si>
  <si>
    <t>中部</t>
  </si>
  <si>
    <t>愛知</t>
  </si>
  <si>
    <t>三重</t>
  </si>
  <si>
    <t>滋賀</t>
  </si>
  <si>
    <t>京都</t>
  </si>
  <si>
    <t>大阪</t>
  </si>
  <si>
    <t>兵庫</t>
  </si>
  <si>
    <t>和歌山</t>
  </si>
  <si>
    <t>九州</t>
  </si>
  <si>
    <t>その他</t>
  </si>
  <si>
    <t>不明</t>
  </si>
  <si>
    <t>単位 上段：千人</t>
  </si>
  <si>
    <t>北海道
・東北</t>
  </si>
  <si>
    <t>中国
・四国</t>
  </si>
  <si>
    <t>（5）来訪者の発地</t>
  </si>
  <si>
    <t>④観光消費による直接消費額</t>
  </si>
  <si>
    <t>(平成19年3月31日現在)</t>
  </si>
  <si>
    <t>⑤来訪者の発地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</si>
</sst>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\(#,##0\);\(&quot;△&quot;#,##0\)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\(0.0%\)"/>
    <numFmt numFmtId="187" formatCode="0.0_ "/>
    <numFmt numFmtId="188" formatCode="0_ "/>
    <numFmt numFmtId="189" formatCode="&quot;\&quot;#,##0;\-&quot;\&quot;#,##0"/>
    <numFmt numFmtId="190" formatCode="&quot;\&quot;#,##0;[Red]\-&quot;\&quot;#,##0"/>
    <numFmt numFmtId="191" formatCode="#,##0;&quot;△ 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#,##0.0"/>
    <numFmt numFmtId="199" formatCode="#,##0.0,,;[Red]#,##0.0,,"/>
    <numFmt numFmtId="200" formatCode="#,###&quot;人&quot;"/>
    <numFmt numFmtId="201" formatCode="#,##0.0&quot;億&quot;&quot;円&quot;"/>
    <numFmt numFmtId="202" formatCode="#,##0&quot;億&quot;&quot;円&quot;"/>
    <numFmt numFmtId="203" formatCode="#,##0&quot;件&quot;"/>
    <numFmt numFmtId="204" formatCode="#,##0&quot;人&quot;"/>
    <numFmt numFmtId="205" formatCode="#,##0.0_ "/>
    <numFmt numFmtId="206" formatCode="#,##0.0;[Red]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..;[Red]#,##0.0..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20"/>
      <name val="ＪＳ明朝"/>
      <family val="1"/>
    </font>
    <font>
      <sz val="11"/>
      <name val="ＭＳ Ｐ明朝"/>
      <family val="1"/>
    </font>
    <font>
      <sz val="11"/>
      <name val="ｺﾞｼｯｸ"/>
      <family val="3"/>
    </font>
    <font>
      <sz val="18"/>
      <name val="ＪＳ明朝"/>
      <family val="1"/>
    </font>
    <font>
      <sz val="13"/>
      <name val="ＪＳ明朝"/>
      <family val="1"/>
    </font>
    <font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20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u val="single"/>
      <sz val="11"/>
      <name val="ＪＳ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ＪＳ明朝"/>
      <family val="1"/>
    </font>
    <font>
      <sz val="10"/>
      <name val="ＪＳ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hair"/>
      <right style="thin"/>
      <top style="hair"/>
      <bottom style="hair"/>
      <diagonal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38" fontId="2" fillId="0" borderId="0" xfId="17" applyFont="1" applyAlignment="1">
      <alignment/>
    </xf>
    <xf numFmtId="38" fontId="2" fillId="0" borderId="1" xfId="17" applyFont="1" applyBorder="1" applyAlignment="1">
      <alignment horizontal="center" vertic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vertical="center"/>
    </xf>
    <xf numFmtId="38" fontId="2" fillId="0" borderId="6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0" borderId="11" xfId="17" applyFont="1" applyBorder="1" applyAlignment="1">
      <alignment vertical="center"/>
    </xf>
    <xf numFmtId="38" fontId="2" fillId="0" borderId="12" xfId="17" applyFont="1" applyBorder="1" applyAlignment="1">
      <alignment vertical="center"/>
    </xf>
    <xf numFmtId="38" fontId="2" fillId="0" borderId="13" xfId="17" applyFont="1" applyBorder="1" applyAlignment="1">
      <alignment vertical="center"/>
    </xf>
    <xf numFmtId="38" fontId="2" fillId="0" borderId="14" xfId="17" applyFont="1" applyBorder="1" applyAlignment="1">
      <alignment vertical="center"/>
    </xf>
    <xf numFmtId="38" fontId="2" fillId="0" borderId="15" xfId="17" applyFont="1" applyBorder="1" applyAlignment="1">
      <alignment vertical="center"/>
    </xf>
    <xf numFmtId="38" fontId="2" fillId="0" borderId="16" xfId="17" applyFont="1" applyBorder="1" applyAlignment="1">
      <alignment horizontal="center" vertical="center"/>
    </xf>
    <xf numFmtId="38" fontId="2" fillId="0" borderId="17" xfId="17" applyFont="1" applyBorder="1" applyAlignment="1">
      <alignment vertical="center"/>
    </xf>
    <xf numFmtId="38" fontId="2" fillId="0" borderId="0" xfId="17" applyFont="1" applyAlignment="1">
      <alignment horizontal="right" vertical="center"/>
    </xf>
    <xf numFmtId="38" fontId="2" fillId="0" borderId="18" xfId="17" applyFont="1" applyBorder="1" applyAlignment="1">
      <alignment horizontal="center" vertical="center"/>
    </xf>
    <xf numFmtId="38" fontId="0" fillId="0" borderId="0" xfId="17" applyAlignment="1">
      <alignment/>
    </xf>
    <xf numFmtId="38" fontId="0" fillId="0" borderId="0" xfId="17" applyAlignment="1">
      <alignment vertical="center"/>
    </xf>
    <xf numFmtId="38" fontId="0" fillId="0" borderId="19" xfId="17" applyBorder="1" applyAlignment="1">
      <alignment/>
    </xf>
    <xf numFmtId="38" fontId="2" fillId="0" borderId="1" xfId="17" applyFont="1" applyBorder="1" applyAlignment="1">
      <alignment horizontal="center" vertical="center" shrinkToFit="1"/>
    </xf>
    <xf numFmtId="38" fontId="0" fillId="0" borderId="20" xfId="17" applyBorder="1" applyAlignment="1">
      <alignment/>
    </xf>
    <xf numFmtId="38" fontId="2" fillId="0" borderId="21" xfId="17" applyFont="1" applyBorder="1" applyAlignment="1">
      <alignment horizontal="right" vertical="center" shrinkToFit="1"/>
    </xf>
    <xf numFmtId="38" fontId="2" fillId="0" borderId="22" xfId="17" applyFont="1" applyBorder="1" applyAlignment="1">
      <alignment vertical="center"/>
    </xf>
    <xf numFmtId="38" fontId="10" fillId="0" borderId="23" xfId="17" applyFont="1" applyBorder="1" applyAlignment="1">
      <alignment vertical="center"/>
    </xf>
    <xf numFmtId="38" fontId="10" fillId="0" borderId="24" xfId="17" applyFont="1" applyBorder="1" applyAlignment="1">
      <alignment vertical="center"/>
    </xf>
    <xf numFmtId="179" fontId="10" fillId="0" borderId="24" xfId="17" applyNumberFormat="1" applyFont="1" applyBorder="1" applyAlignment="1">
      <alignment vertical="center"/>
    </xf>
    <xf numFmtId="186" fontId="10" fillId="0" borderId="25" xfId="17" applyNumberFormat="1" applyFont="1" applyBorder="1" applyAlignment="1">
      <alignment vertical="center"/>
    </xf>
    <xf numFmtId="38" fontId="10" fillId="0" borderId="26" xfId="17" applyFont="1" applyBorder="1" applyAlignment="1">
      <alignment vertical="center"/>
    </xf>
    <xf numFmtId="38" fontId="10" fillId="0" borderId="27" xfId="17" applyFont="1" applyBorder="1" applyAlignment="1">
      <alignment vertical="center"/>
    </xf>
    <xf numFmtId="179" fontId="10" fillId="0" borderId="27" xfId="17" applyNumberFormat="1" applyFont="1" applyBorder="1" applyAlignment="1">
      <alignment vertical="center"/>
    </xf>
    <xf numFmtId="186" fontId="10" fillId="0" borderId="28" xfId="17" applyNumberFormat="1" applyFont="1" applyBorder="1" applyAlignment="1">
      <alignment vertical="center"/>
    </xf>
    <xf numFmtId="38" fontId="10" fillId="0" borderId="29" xfId="17" applyFont="1" applyBorder="1" applyAlignment="1">
      <alignment vertical="center"/>
    </xf>
    <xf numFmtId="38" fontId="10" fillId="0" borderId="30" xfId="17" applyFont="1" applyBorder="1" applyAlignment="1">
      <alignment vertical="center"/>
    </xf>
    <xf numFmtId="179" fontId="10" fillId="0" borderId="30" xfId="17" applyNumberFormat="1" applyFont="1" applyBorder="1" applyAlignment="1">
      <alignment vertical="center"/>
    </xf>
    <xf numFmtId="186" fontId="10" fillId="0" borderId="31" xfId="17" applyNumberFormat="1" applyFont="1" applyBorder="1" applyAlignment="1">
      <alignment vertical="center"/>
    </xf>
    <xf numFmtId="38" fontId="12" fillId="0" borderId="27" xfId="17" applyFont="1" applyBorder="1" applyAlignment="1">
      <alignment vertical="center"/>
    </xf>
    <xf numFmtId="38" fontId="12" fillId="0" borderId="32" xfId="17" applyFont="1" applyBorder="1" applyAlignment="1">
      <alignment vertical="center"/>
    </xf>
    <xf numFmtId="38" fontId="12" fillId="0" borderId="33" xfId="17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4" xfId="0" applyBorder="1" applyAlignment="1">
      <alignment/>
    </xf>
    <xf numFmtId="0" fontId="14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vertical="distributed" wrapText="1"/>
    </xf>
    <xf numFmtId="0" fontId="16" fillId="0" borderId="0" xfId="0" applyFont="1" applyAlignment="1">
      <alignment vertical="distributed" wrapText="1"/>
    </xf>
    <xf numFmtId="38" fontId="4" fillId="0" borderId="37" xfId="17" applyFont="1" applyBorder="1" applyAlignment="1">
      <alignment vertical="center"/>
    </xf>
    <xf numFmtId="38" fontId="4" fillId="0" borderId="27" xfId="17" applyFont="1" applyBorder="1" applyAlignment="1">
      <alignment vertical="center"/>
    </xf>
    <xf numFmtId="38" fontId="4" fillId="0" borderId="30" xfId="17" applyFont="1" applyBorder="1" applyAlignment="1">
      <alignment vertical="center"/>
    </xf>
    <xf numFmtId="38" fontId="2" fillId="0" borderId="38" xfId="17" applyFont="1" applyBorder="1" applyAlignment="1">
      <alignment vertical="center"/>
    </xf>
    <xf numFmtId="38" fontId="2" fillId="0" borderId="39" xfId="17" applyFont="1" applyBorder="1" applyAlignment="1">
      <alignment vertical="center"/>
    </xf>
    <xf numFmtId="38" fontId="2" fillId="0" borderId="40" xfId="17" applyFont="1" applyBorder="1" applyAlignment="1">
      <alignment vertical="center"/>
    </xf>
    <xf numFmtId="38" fontId="2" fillId="0" borderId="41" xfId="17" applyFont="1" applyBorder="1" applyAlignment="1">
      <alignment vertical="center"/>
    </xf>
    <xf numFmtId="0" fontId="0" fillId="0" borderId="0" xfId="22">
      <alignment vertical="center"/>
      <protection/>
    </xf>
    <xf numFmtId="0" fontId="9" fillId="0" borderId="0" xfId="22" applyFo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34" xfId="22" applyFont="1" applyBorder="1" applyAlignment="1">
      <alignment horizontal="right" vertical="center"/>
      <protection/>
    </xf>
    <xf numFmtId="0" fontId="10" fillId="0" borderId="36" xfId="22" applyFont="1" applyBorder="1">
      <alignment vertical="center"/>
      <protection/>
    </xf>
    <xf numFmtId="0" fontId="10" fillId="0" borderId="42" xfId="22" applyFont="1" applyBorder="1" applyAlignment="1">
      <alignment horizontal="center" vertical="center"/>
      <protection/>
    </xf>
    <xf numFmtId="0" fontId="10" fillId="0" borderId="43" xfId="22" applyFont="1" applyBorder="1" applyAlignment="1">
      <alignment horizontal="center" vertical="center"/>
      <protection/>
    </xf>
    <xf numFmtId="0" fontId="10" fillId="0" borderId="44" xfId="22" applyFont="1" applyBorder="1" applyAlignment="1">
      <alignment horizontal="center" vertical="center"/>
      <protection/>
    </xf>
    <xf numFmtId="0" fontId="11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0" fillId="0" borderId="0" xfId="23">
      <alignment vertical="center"/>
      <protection/>
    </xf>
    <xf numFmtId="0" fontId="12" fillId="0" borderId="0" xfId="23" applyFont="1">
      <alignment vertical="center"/>
      <protection/>
    </xf>
    <xf numFmtId="0" fontId="12" fillId="0" borderId="45" xfId="23" applyFont="1" applyBorder="1" applyAlignment="1">
      <alignment horizontal="center" vertical="center"/>
      <protection/>
    </xf>
    <xf numFmtId="0" fontId="12" fillId="0" borderId="46" xfId="23" applyFont="1" applyBorder="1" applyAlignment="1">
      <alignment horizontal="distributed" vertical="center"/>
      <protection/>
    </xf>
    <xf numFmtId="0" fontId="12" fillId="0" borderId="23" xfId="23" applyFont="1" applyBorder="1" applyAlignment="1">
      <alignment horizontal="center" vertical="center"/>
      <protection/>
    </xf>
    <xf numFmtId="0" fontId="12" fillId="0" borderId="24" xfId="23" applyFont="1" applyBorder="1" applyAlignment="1">
      <alignment horizontal="center" vertical="center"/>
      <protection/>
    </xf>
    <xf numFmtId="0" fontId="12" fillId="0" borderId="25" xfId="23" applyFont="1" applyBorder="1" applyAlignment="1">
      <alignment horizontal="distributed" vertical="center"/>
      <protection/>
    </xf>
    <xf numFmtId="0" fontId="12" fillId="0" borderId="47" xfId="23" applyFont="1" applyBorder="1" applyAlignment="1">
      <alignment horizontal="distributed" vertical="center"/>
      <protection/>
    </xf>
    <xf numFmtId="0" fontId="12" fillId="0" borderId="48" xfId="23" applyFont="1" applyBorder="1" applyAlignment="1">
      <alignment horizontal="distributed" vertical="center"/>
      <protection/>
    </xf>
    <xf numFmtId="0" fontId="12" fillId="0" borderId="26" xfId="23" applyFont="1" applyBorder="1" applyAlignment="1">
      <alignment horizontal="distributed" vertical="center"/>
      <protection/>
    </xf>
    <xf numFmtId="185" fontId="12" fillId="0" borderId="28" xfId="23" applyNumberFormat="1" applyFont="1" applyBorder="1">
      <alignment vertical="center"/>
      <protection/>
    </xf>
    <xf numFmtId="0" fontId="12" fillId="0" borderId="49" xfId="23" applyFont="1" applyBorder="1" applyAlignment="1">
      <alignment horizontal="distributed" vertical="center"/>
      <protection/>
    </xf>
    <xf numFmtId="0" fontId="12" fillId="0" borderId="50" xfId="23" applyFont="1" applyBorder="1" applyAlignment="1">
      <alignment horizontal="distributed" vertical="center"/>
      <protection/>
    </xf>
    <xf numFmtId="0" fontId="12" fillId="0" borderId="51" xfId="23" applyFont="1" applyBorder="1" applyAlignment="1">
      <alignment horizontal="distributed" vertical="center"/>
      <protection/>
    </xf>
    <xf numFmtId="185" fontId="12" fillId="0" borderId="52" xfId="23" applyNumberFormat="1" applyFont="1" applyBorder="1">
      <alignment vertical="center"/>
      <protection/>
    </xf>
    <xf numFmtId="0" fontId="12" fillId="0" borderId="53" xfId="23" applyFont="1" applyBorder="1" applyAlignment="1">
      <alignment horizontal="center" vertical="center"/>
      <protection/>
    </xf>
    <xf numFmtId="0" fontId="12" fillId="0" borderId="54" xfId="23" applyFont="1" applyBorder="1" applyAlignment="1">
      <alignment horizontal="center" vertical="center"/>
      <protection/>
    </xf>
    <xf numFmtId="0" fontId="12" fillId="0" borderId="55" xfId="23" applyFont="1" applyBorder="1" applyAlignment="1">
      <alignment horizontal="center" vertical="center"/>
      <protection/>
    </xf>
    <xf numFmtId="3" fontId="12" fillId="0" borderId="33" xfId="23" applyNumberFormat="1" applyFont="1" applyBorder="1">
      <alignment vertical="center"/>
      <protection/>
    </xf>
    <xf numFmtId="185" fontId="12" fillId="0" borderId="56" xfId="23" applyNumberFormat="1" applyFont="1" applyBorder="1">
      <alignment vertical="center"/>
      <protection/>
    </xf>
    <xf numFmtId="0" fontId="4" fillId="0" borderId="0" xfId="24" applyFont="1">
      <alignment vertical="center"/>
      <protection/>
    </xf>
    <xf numFmtId="0" fontId="0" fillId="0" borderId="0" xfId="24">
      <alignment vertical="center"/>
      <protection/>
    </xf>
    <xf numFmtId="0" fontId="4" fillId="0" borderId="57" xfId="24" applyFont="1" applyBorder="1" applyAlignment="1">
      <alignment horizontal="center" vertical="center"/>
      <protection/>
    </xf>
    <xf numFmtId="0" fontId="4" fillId="0" borderId="58" xfId="24" applyFont="1" applyBorder="1" applyAlignment="1">
      <alignment horizontal="center" vertical="center"/>
      <protection/>
    </xf>
    <xf numFmtId="0" fontId="4" fillId="0" borderId="59" xfId="24" applyFont="1" applyBorder="1" applyAlignment="1">
      <alignment horizontal="center" vertical="center"/>
      <protection/>
    </xf>
    <xf numFmtId="0" fontId="4" fillId="0" borderId="37" xfId="24" applyFont="1" applyBorder="1" applyAlignment="1">
      <alignment horizontal="distributed" vertical="center"/>
      <protection/>
    </xf>
    <xf numFmtId="187" fontId="4" fillId="0" borderId="60" xfId="24" applyNumberFormat="1" applyFont="1" applyBorder="1">
      <alignment vertical="center"/>
      <protection/>
    </xf>
    <xf numFmtId="0" fontId="4" fillId="0" borderId="27" xfId="24" applyFont="1" applyBorder="1" applyAlignment="1">
      <alignment horizontal="distributed" vertical="center"/>
      <protection/>
    </xf>
    <xf numFmtId="187" fontId="4" fillId="0" borderId="28" xfId="24" applyNumberFormat="1" applyFont="1" applyBorder="1">
      <alignment vertical="center"/>
      <protection/>
    </xf>
    <xf numFmtId="0" fontId="4" fillId="0" borderId="30" xfId="24" applyFont="1" applyBorder="1" applyAlignment="1">
      <alignment horizontal="distributed" vertical="center"/>
      <protection/>
    </xf>
    <xf numFmtId="187" fontId="4" fillId="0" borderId="31" xfId="24" applyNumberFormat="1" applyFont="1" applyBorder="1">
      <alignment vertical="center"/>
      <protection/>
    </xf>
    <xf numFmtId="0" fontId="11" fillId="0" borderId="0" xfId="25" applyFont="1" applyAlignment="1">
      <alignment horizontal="centerContinuous" vertical="center"/>
      <protection/>
    </xf>
    <xf numFmtId="0" fontId="4" fillId="0" borderId="0" xfId="25" applyFont="1" applyAlignment="1">
      <alignment horizontal="centerContinuous" vertical="center"/>
      <protection/>
    </xf>
    <xf numFmtId="0" fontId="4" fillId="0" borderId="0" xfId="25" applyFont="1">
      <alignment vertical="center"/>
      <protection/>
    </xf>
    <xf numFmtId="0" fontId="12" fillId="0" borderId="0" xfId="25" applyFont="1">
      <alignment vertical="center"/>
      <protection/>
    </xf>
    <xf numFmtId="0" fontId="12" fillId="0" borderId="0" xfId="25" applyFont="1" applyFill="1" applyAlignment="1">
      <alignment horizontal="right"/>
      <protection/>
    </xf>
    <xf numFmtId="0" fontId="12" fillId="0" borderId="45" xfId="25" applyFont="1" applyBorder="1" applyAlignment="1">
      <alignment horizontal="center" vertical="center"/>
      <protection/>
    </xf>
    <xf numFmtId="0" fontId="12" fillId="0" borderId="46" xfId="25" applyFont="1" applyBorder="1" applyAlignment="1">
      <alignment horizontal="distributed" vertical="center"/>
      <protection/>
    </xf>
    <xf numFmtId="0" fontId="12" fillId="0" borderId="23" xfId="25" applyFont="1" applyBorder="1" applyAlignment="1">
      <alignment horizontal="center" vertical="center"/>
      <protection/>
    </xf>
    <xf numFmtId="0" fontId="12" fillId="0" borderId="24" xfId="25" applyFont="1" applyBorder="1" applyAlignment="1">
      <alignment horizontal="center" vertical="center"/>
      <protection/>
    </xf>
    <xf numFmtId="0" fontId="12" fillId="0" borderId="25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distributed" vertical="center"/>
      <protection/>
    </xf>
    <xf numFmtId="0" fontId="12" fillId="0" borderId="47" xfId="25" applyFont="1" applyBorder="1" applyAlignment="1">
      <alignment horizontal="distributed" vertical="center"/>
      <protection/>
    </xf>
    <xf numFmtId="0" fontId="12" fillId="0" borderId="48" xfId="25" applyFont="1" applyBorder="1" applyAlignment="1">
      <alignment horizontal="distributed" vertical="center"/>
      <protection/>
    </xf>
    <xf numFmtId="0" fontId="12" fillId="0" borderId="26" xfId="25" applyFont="1" applyBorder="1" applyAlignment="1">
      <alignment horizontal="distributed" vertical="center"/>
      <protection/>
    </xf>
    <xf numFmtId="38" fontId="12" fillId="0" borderId="28" xfId="17" applyFont="1" applyBorder="1" applyAlignment="1">
      <alignment vertical="center"/>
    </xf>
    <xf numFmtId="185" fontId="12" fillId="0" borderId="0" xfId="25" applyNumberFormat="1" applyFont="1" applyBorder="1">
      <alignment vertical="center"/>
      <protection/>
    </xf>
    <xf numFmtId="0" fontId="12" fillId="0" borderId="49" xfId="25" applyFont="1" applyBorder="1" applyAlignment="1">
      <alignment horizontal="distributed" vertical="center"/>
      <protection/>
    </xf>
    <xf numFmtId="0" fontId="12" fillId="0" borderId="50" xfId="25" applyFont="1" applyBorder="1" applyAlignment="1">
      <alignment horizontal="distributed" vertical="center"/>
      <protection/>
    </xf>
    <xf numFmtId="0" fontId="12" fillId="0" borderId="51" xfId="25" applyFont="1" applyBorder="1" applyAlignment="1">
      <alignment horizontal="distributed" vertical="center"/>
      <protection/>
    </xf>
    <xf numFmtId="38" fontId="12" fillId="0" borderId="52" xfId="17" applyFont="1" applyBorder="1" applyAlignment="1">
      <alignment vertical="center"/>
    </xf>
    <xf numFmtId="0" fontId="12" fillId="0" borderId="53" xfId="25" applyFont="1" applyBorder="1" applyAlignment="1">
      <alignment horizontal="center" vertical="center"/>
      <protection/>
    </xf>
    <xf numFmtId="0" fontId="12" fillId="0" borderId="54" xfId="25" applyFont="1" applyBorder="1" applyAlignment="1">
      <alignment horizontal="center" vertical="center"/>
      <protection/>
    </xf>
    <xf numFmtId="0" fontId="12" fillId="0" borderId="55" xfId="25" applyFont="1" applyBorder="1" applyAlignment="1">
      <alignment horizontal="center" vertical="center"/>
      <protection/>
    </xf>
    <xf numFmtId="3" fontId="12" fillId="0" borderId="33" xfId="25" applyNumberFormat="1" applyFont="1" applyBorder="1">
      <alignment vertical="center"/>
      <protection/>
    </xf>
    <xf numFmtId="3" fontId="12" fillId="0" borderId="56" xfId="25" applyNumberFormat="1" applyFont="1" applyBorder="1">
      <alignment vertical="center"/>
      <protection/>
    </xf>
    <xf numFmtId="0" fontId="12" fillId="0" borderId="0" xfId="25" applyFont="1" applyFill="1">
      <alignment vertical="center"/>
      <protection/>
    </xf>
    <xf numFmtId="0" fontId="12" fillId="0" borderId="0" xfId="25" applyFont="1" applyFill="1" applyAlignment="1">
      <alignment horizontal="right" vertical="center"/>
      <protection/>
    </xf>
    <xf numFmtId="198" fontId="12" fillId="0" borderId="27" xfId="25" applyNumberFormat="1" applyFont="1" applyFill="1" applyBorder="1" applyAlignment="1">
      <alignment horizontal="right" vertical="center"/>
      <protection/>
    </xf>
    <xf numFmtId="198" fontId="12" fillId="0" borderId="28" xfId="25" applyNumberFormat="1" applyFont="1" applyFill="1" applyBorder="1">
      <alignment vertical="center"/>
      <protection/>
    </xf>
    <xf numFmtId="0" fontId="12" fillId="0" borderId="47" xfId="25" applyFont="1" applyFill="1" applyBorder="1" applyAlignment="1">
      <alignment horizontal="distributed" vertical="center"/>
      <protection/>
    </xf>
    <xf numFmtId="0" fontId="12" fillId="0" borderId="48" xfId="25" applyFont="1" applyFill="1" applyBorder="1" applyAlignment="1">
      <alignment horizontal="distributed" vertical="center"/>
      <protection/>
    </xf>
    <xf numFmtId="0" fontId="12" fillId="0" borderId="26" xfId="25" applyFont="1" applyFill="1" applyBorder="1" applyAlignment="1">
      <alignment horizontal="distributed" vertical="center"/>
      <protection/>
    </xf>
    <xf numFmtId="198" fontId="12" fillId="0" borderId="27" xfId="25" applyNumberFormat="1" applyFont="1" applyFill="1" applyBorder="1">
      <alignment vertical="center"/>
      <protection/>
    </xf>
    <xf numFmtId="0" fontId="12" fillId="0" borderId="49" xfId="25" applyFont="1" applyFill="1" applyBorder="1" applyAlignment="1">
      <alignment horizontal="distributed" vertical="center"/>
      <protection/>
    </xf>
    <xf numFmtId="0" fontId="12" fillId="0" borderId="50" xfId="25" applyFont="1" applyBorder="1" applyAlignment="1">
      <alignment horizontal="distributed" vertical="center" wrapText="1"/>
      <protection/>
    </xf>
    <xf numFmtId="198" fontId="12" fillId="0" borderId="32" xfId="25" applyNumberFormat="1" applyFont="1" applyFill="1" applyBorder="1">
      <alignment vertical="center"/>
      <protection/>
    </xf>
    <xf numFmtId="198" fontId="12" fillId="0" borderId="52" xfId="25" applyNumberFormat="1" applyFont="1" applyFill="1" applyBorder="1">
      <alignment vertical="center"/>
      <protection/>
    </xf>
    <xf numFmtId="0" fontId="12" fillId="0" borderId="53" xfId="25" applyFont="1" applyFill="1" applyBorder="1" applyAlignment="1">
      <alignment horizontal="center" vertical="center"/>
      <protection/>
    </xf>
    <xf numFmtId="0" fontId="12" fillId="0" borderId="54" xfId="25" applyFont="1" applyFill="1" applyBorder="1" applyAlignment="1">
      <alignment horizontal="center" vertical="center"/>
      <protection/>
    </xf>
    <xf numFmtId="0" fontId="12" fillId="0" borderId="55" xfId="25" applyFont="1" applyFill="1" applyBorder="1" applyAlignment="1">
      <alignment horizontal="center" vertical="center"/>
      <protection/>
    </xf>
    <xf numFmtId="198" fontId="12" fillId="0" borderId="33" xfId="25" applyNumberFormat="1" applyFont="1" applyFill="1" applyBorder="1">
      <alignment vertical="center"/>
      <protection/>
    </xf>
    <xf numFmtId="198" fontId="12" fillId="0" borderId="56" xfId="25" applyNumberFormat="1" applyFont="1" applyFill="1" applyBorder="1">
      <alignment vertical="center"/>
      <protection/>
    </xf>
    <xf numFmtId="0" fontId="12" fillId="0" borderId="0" xfId="25" applyFont="1" applyAlignment="1">
      <alignment horizontal="right"/>
      <protection/>
    </xf>
    <xf numFmtId="0" fontId="12" fillId="0" borderId="45" xfId="25" applyFont="1" applyFill="1" applyBorder="1" applyAlignment="1">
      <alignment horizontal="center" vertical="center"/>
      <protection/>
    </xf>
    <xf numFmtId="0" fontId="12" fillId="0" borderId="46" xfId="25" applyFont="1" applyFill="1" applyBorder="1" applyAlignment="1">
      <alignment horizontal="distributed" vertical="center"/>
      <protection/>
    </xf>
    <xf numFmtId="0" fontId="12" fillId="0" borderId="23" xfId="25" applyFont="1" applyFill="1" applyBorder="1" applyAlignment="1">
      <alignment horizontal="center" vertical="center"/>
      <protection/>
    </xf>
    <xf numFmtId="0" fontId="12" fillId="0" borderId="24" xfId="25" applyFont="1" applyFill="1" applyBorder="1" applyAlignment="1">
      <alignment horizontal="center" vertical="center"/>
      <protection/>
    </xf>
    <xf numFmtId="199" fontId="12" fillId="0" borderId="27" xfId="25" applyNumberFormat="1" applyFont="1" applyFill="1" applyBorder="1">
      <alignment vertical="center"/>
      <protection/>
    </xf>
    <xf numFmtId="199" fontId="12" fillId="0" borderId="28" xfId="25" applyNumberFormat="1" applyFont="1" applyFill="1" applyBorder="1">
      <alignment vertical="center"/>
      <protection/>
    </xf>
    <xf numFmtId="199" fontId="12" fillId="0" borderId="32" xfId="25" applyNumberFormat="1" applyFont="1" applyFill="1" applyBorder="1">
      <alignment vertical="center"/>
      <protection/>
    </xf>
    <xf numFmtId="199" fontId="12" fillId="0" borderId="52" xfId="25" applyNumberFormat="1" applyFont="1" applyFill="1" applyBorder="1">
      <alignment vertical="center"/>
      <protection/>
    </xf>
    <xf numFmtId="199" fontId="12" fillId="0" borderId="33" xfId="25" applyNumberFormat="1" applyFont="1" applyFill="1" applyBorder="1">
      <alignment vertical="center"/>
      <protection/>
    </xf>
    <xf numFmtId="199" fontId="12" fillId="0" borderId="56" xfId="25" applyNumberFormat="1" applyFont="1" applyFill="1" applyBorder="1">
      <alignment vertical="center"/>
      <protection/>
    </xf>
    <xf numFmtId="0" fontId="4" fillId="0" borderId="0" xfId="25" applyFont="1" applyAlignment="1">
      <alignment horizontal="right" vertical="center"/>
      <protection/>
    </xf>
    <xf numFmtId="0" fontId="0" fillId="0" borderId="0" xfId="25">
      <alignment vertical="center"/>
      <protection/>
    </xf>
    <xf numFmtId="0" fontId="19" fillId="0" borderId="0" xfId="26" applyFont="1" applyBorder="1">
      <alignment vertical="center"/>
      <protection/>
    </xf>
    <xf numFmtId="185" fontId="2" fillId="0" borderId="0" xfId="26" applyNumberFormat="1" applyFont="1" applyBorder="1">
      <alignment vertical="center"/>
      <protection/>
    </xf>
    <xf numFmtId="185" fontId="2" fillId="0" borderId="0" xfId="25" applyNumberFormat="1" applyFont="1">
      <alignment vertical="center"/>
      <protection/>
    </xf>
    <xf numFmtId="0" fontId="2" fillId="0" borderId="0" xfId="25" applyFont="1">
      <alignment vertical="center"/>
      <protection/>
    </xf>
    <xf numFmtId="0" fontId="2" fillId="0" borderId="0" xfId="26" applyFont="1" applyBorder="1">
      <alignment vertical="center"/>
      <protection/>
    </xf>
    <xf numFmtId="0" fontId="2" fillId="0" borderId="0" xfId="25" applyFont="1" applyAlignment="1">
      <alignment horizontal="right" vertical="center"/>
      <protection/>
    </xf>
    <xf numFmtId="177" fontId="2" fillId="0" borderId="0" xfId="25" applyNumberFormat="1" applyFont="1">
      <alignment vertical="center"/>
      <protection/>
    </xf>
    <xf numFmtId="0" fontId="20" fillId="0" borderId="27" xfId="26" applyFont="1" applyFill="1" applyBorder="1" applyAlignment="1">
      <alignment horizontal="center" vertical="center"/>
      <protection/>
    </xf>
    <xf numFmtId="0" fontId="20" fillId="0" borderId="27" xfId="26" applyFont="1" applyFill="1" applyBorder="1" applyAlignment="1">
      <alignment horizontal="center" vertical="center" wrapText="1"/>
      <protection/>
    </xf>
    <xf numFmtId="0" fontId="20" fillId="0" borderId="27" xfId="25" applyFont="1" applyFill="1" applyBorder="1" applyAlignment="1">
      <alignment horizontal="center" vertical="center"/>
      <protection/>
    </xf>
    <xf numFmtId="0" fontId="20" fillId="0" borderId="27" xfId="25" applyFont="1" applyFill="1" applyBorder="1" applyAlignment="1">
      <alignment horizontal="center" vertical="center" wrapText="1"/>
      <protection/>
    </xf>
    <xf numFmtId="0" fontId="20" fillId="0" borderId="0" xfId="25" applyFont="1" applyFill="1" applyBorder="1" applyAlignment="1">
      <alignment horizontal="center" vertical="center"/>
      <protection/>
    </xf>
    <xf numFmtId="0" fontId="20" fillId="0" borderId="0" xfId="25" applyFont="1" applyFill="1" applyAlignment="1">
      <alignment horizontal="center" vertical="center"/>
      <protection/>
    </xf>
    <xf numFmtId="0" fontId="20" fillId="0" borderId="61" xfId="26" applyFont="1" applyFill="1" applyBorder="1">
      <alignment vertical="center"/>
      <protection/>
    </xf>
    <xf numFmtId="177" fontId="20" fillId="0" borderId="61" xfId="26" applyNumberFormat="1" applyFont="1" applyFill="1" applyBorder="1">
      <alignment vertical="center"/>
      <protection/>
    </xf>
    <xf numFmtId="177" fontId="20" fillId="0" borderId="0" xfId="26" applyNumberFormat="1" applyFont="1" applyFill="1" applyBorder="1">
      <alignment vertical="center"/>
      <protection/>
    </xf>
    <xf numFmtId="177" fontId="20" fillId="0" borderId="0" xfId="25" applyNumberFormat="1" applyFont="1" applyFill="1">
      <alignment vertical="center"/>
      <protection/>
    </xf>
    <xf numFmtId="0" fontId="20" fillId="0" borderId="0" xfId="25" applyFont="1" applyFill="1">
      <alignment vertical="center"/>
      <protection/>
    </xf>
    <xf numFmtId="0" fontId="20" fillId="0" borderId="37" xfId="26" applyFont="1" applyFill="1" applyBorder="1">
      <alignment vertical="center"/>
      <protection/>
    </xf>
    <xf numFmtId="185" fontId="20" fillId="0" borderId="62" xfId="26" applyNumberFormat="1" applyFont="1" applyFill="1" applyBorder="1">
      <alignment vertical="center"/>
      <protection/>
    </xf>
    <xf numFmtId="185" fontId="20" fillId="0" borderId="0" xfId="26" applyNumberFormat="1" applyFont="1" applyFill="1" applyBorder="1">
      <alignment vertical="center"/>
      <protection/>
    </xf>
    <xf numFmtId="185" fontId="20" fillId="0" borderId="0" xfId="25" applyNumberFormat="1" applyFont="1" applyFill="1">
      <alignment vertical="center"/>
      <protection/>
    </xf>
    <xf numFmtId="177" fontId="20" fillId="0" borderId="63" xfId="26" applyNumberFormat="1" applyFont="1" applyFill="1" applyBorder="1">
      <alignment vertical="center"/>
      <protection/>
    </xf>
    <xf numFmtId="185" fontId="20" fillId="0" borderId="37" xfId="26" applyNumberFormat="1" applyFont="1" applyFill="1" applyBorder="1">
      <alignment vertical="center"/>
      <protection/>
    </xf>
    <xf numFmtId="0" fontId="0" fillId="0" borderId="0" xfId="25" applyFill="1">
      <alignment vertical="center"/>
      <protection/>
    </xf>
    <xf numFmtId="0" fontId="6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 vertical="center"/>
      <protection/>
    </xf>
    <xf numFmtId="0" fontId="5" fillId="0" borderId="0" xfId="21">
      <alignment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2" fillId="0" borderId="64" xfId="21" applyFont="1" applyBorder="1" applyAlignment="1">
      <alignment horizontal="center"/>
      <protection/>
    </xf>
    <xf numFmtId="0" fontId="2" fillId="0" borderId="16" xfId="21" applyFont="1" applyBorder="1" applyAlignment="1">
      <alignment horizontal="center" vertical="center"/>
      <protection/>
    </xf>
    <xf numFmtId="0" fontId="2" fillId="0" borderId="65" xfId="21" applyFont="1" applyBorder="1" applyAlignment="1">
      <alignment horizontal="centerContinuous" vertical="center"/>
      <protection/>
    </xf>
    <xf numFmtId="0" fontId="2" fillId="0" borderId="48" xfId="21" applyFont="1" applyBorder="1" applyAlignment="1">
      <alignment horizontal="centerContinuous" vertical="center"/>
      <protection/>
    </xf>
    <xf numFmtId="0" fontId="2" fillId="0" borderId="26" xfId="21" applyFont="1" applyBorder="1" applyAlignment="1">
      <alignment horizontal="centerContinuous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66" xfId="21" applyFont="1" applyBorder="1" applyAlignment="1">
      <alignment horizontal="centerContinuous"/>
      <protection/>
    </xf>
    <xf numFmtId="0" fontId="2" fillId="0" borderId="27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3" fontId="2" fillId="0" borderId="27" xfId="21" applyNumberFormat="1" applyFont="1" applyBorder="1" applyAlignment="1">
      <alignment horizontal="right" vertical="center"/>
      <protection/>
    </xf>
    <xf numFmtId="3" fontId="2" fillId="2" borderId="27" xfId="21" applyNumberFormat="1" applyFont="1" applyFill="1" applyBorder="1" applyAlignment="1">
      <alignment horizontal="right" vertical="center"/>
      <protection/>
    </xf>
    <xf numFmtId="0" fontId="2" fillId="0" borderId="13" xfId="21" applyFont="1" applyBorder="1" applyAlignment="1">
      <alignment horizontal="centerContinuous" vertical="center"/>
      <protection/>
    </xf>
    <xf numFmtId="0" fontId="2" fillId="0" borderId="61" xfId="21" applyFont="1" applyBorder="1" applyAlignment="1">
      <alignment horizontal="center" vertical="center" shrinkToFit="1"/>
      <protection/>
    </xf>
    <xf numFmtId="0" fontId="2" fillId="0" borderId="65" xfId="21" applyFont="1" applyBorder="1" applyAlignment="1">
      <alignment horizontal="center" vertical="center"/>
      <protection/>
    </xf>
    <xf numFmtId="0" fontId="2" fillId="0" borderId="67" xfId="21" applyFont="1" applyBorder="1" applyAlignment="1">
      <alignment horizontal="center" vertical="center" shrinkToFit="1"/>
      <protection/>
    </xf>
    <xf numFmtId="0" fontId="2" fillId="0" borderId="37" xfId="21" applyFont="1" applyBorder="1" applyAlignment="1">
      <alignment horizontal="center" vertical="center" shrinkToFit="1"/>
      <protection/>
    </xf>
    <xf numFmtId="0" fontId="2" fillId="0" borderId="18" xfId="21" applyFont="1" applyBorder="1" applyAlignment="1">
      <alignment horizontal="center" vertical="center"/>
      <protection/>
    </xf>
    <xf numFmtId="0" fontId="7" fillId="2" borderId="0" xfId="21" applyFont="1" applyFill="1" applyAlignment="1">
      <alignment horizontal="left"/>
      <protection/>
    </xf>
    <xf numFmtId="0" fontId="2" fillId="2" borderId="0" xfId="21" applyFont="1" applyFill="1" applyAlignment="1">
      <alignment horizontal="center"/>
      <protection/>
    </xf>
    <xf numFmtId="0" fontId="2" fillId="2" borderId="0" xfId="21" applyFont="1" applyFill="1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Alignment="1">
      <alignment horizontal="center"/>
      <protection/>
    </xf>
    <xf numFmtId="0" fontId="10" fillId="0" borderId="68" xfId="22" applyFont="1" applyBorder="1" applyAlignment="1">
      <alignment horizontal="distributed" vertical="center"/>
      <protection/>
    </xf>
    <xf numFmtId="0" fontId="10" fillId="0" borderId="69" xfId="22" applyFont="1" applyBorder="1" applyAlignment="1">
      <alignment horizontal="distributed" vertical="center"/>
      <protection/>
    </xf>
    <xf numFmtId="0" fontId="0" fillId="0" borderId="55" xfId="22" applyBorder="1" applyAlignment="1">
      <alignment horizontal="distributed" vertical="center"/>
      <protection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2" fillId="0" borderId="70" xfId="17" applyFont="1" applyBorder="1" applyAlignment="1">
      <alignment horizontal="distributed" vertical="center"/>
    </xf>
    <xf numFmtId="38" fontId="2" fillId="0" borderId="71" xfId="17" applyFont="1" applyBorder="1" applyAlignment="1">
      <alignment horizontal="distributed" vertical="center"/>
    </xf>
    <xf numFmtId="38" fontId="2" fillId="0" borderId="72" xfId="17" applyFont="1" applyBorder="1" applyAlignment="1">
      <alignment horizontal="distributed" vertical="center"/>
    </xf>
    <xf numFmtId="38" fontId="2" fillId="0" borderId="73" xfId="17" applyFont="1" applyBorder="1" applyAlignment="1">
      <alignment horizontal="distributed" vertical="center"/>
    </xf>
    <xf numFmtId="38" fontId="2" fillId="0" borderId="74" xfId="17" applyFont="1" applyBorder="1" applyAlignment="1">
      <alignment horizontal="center" vertical="center"/>
    </xf>
    <xf numFmtId="38" fontId="2" fillId="0" borderId="12" xfId="17" applyFont="1" applyBorder="1" applyAlignment="1">
      <alignment horizontal="center" vertical="center"/>
    </xf>
    <xf numFmtId="38" fontId="2" fillId="0" borderId="75" xfId="17" applyFont="1" applyBorder="1" applyAlignment="1">
      <alignment horizontal="distributed" vertical="center"/>
    </xf>
    <xf numFmtId="38" fontId="2" fillId="0" borderId="76" xfId="17" applyFont="1" applyBorder="1" applyAlignment="1">
      <alignment horizontal="distributed" vertical="center"/>
    </xf>
    <xf numFmtId="38" fontId="2" fillId="0" borderId="18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77" xfId="17" applyFont="1" applyBorder="1" applyAlignment="1">
      <alignment horizontal="center" vertical="center"/>
    </xf>
    <xf numFmtId="38" fontId="2" fillId="0" borderId="13" xfId="17" applyFont="1" applyBorder="1" applyAlignment="1">
      <alignment horizontal="center" vertical="center"/>
    </xf>
    <xf numFmtId="38" fontId="2" fillId="0" borderId="78" xfId="17" applyFont="1" applyBorder="1" applyAlignment="1">
      <alignment horizontal="center" vertical="center"/>
    </xf>
    <xf numFmtId="38" fontId="2" fillId="0" borderId="14" xfId="17" applyFont="1" applyBorder="1" applyAlignment="1">
      <alignment horizontal="center" vertical="center"/>
    </xf>
    <xf numFmtId="38" fontId="2" fillId="0" borderId="11" xfId="17" applyFont="1" applyBorder="1" applyAlignment="1">
      <alignment horizontal="center" vertical="center"/>
    </xf>
    <xf numFmtId="38" fontId="2" fillId="0" borderId="79" xfId="17" applyFont="1" applyBorder="1" applyAlignment="1">
      <alignment horizontal="center" vertical="center"/>
    </xf>
    <xf numFmtId="38" fontId="3" fillId="0" borderId="0" xfId="17" applyFont="1" applyAlignment="1">
      <alignment horizontal="center"/>
    </xf>
    <xf numFmtId="0" fontId="0" fillId="0" borderId="0" xfId="0" applyAlignment="1">
      <alignment/>
    </xf>
    <xf numFmtId="49" fontId="2" fillId="0" borderId="74" xfId="17" applyNumberFormat="1" applyFont="1" applyBorder="1" applyAlignment="1">
      <alignment horizontal="center" vertical="center"/>
    </xf>
    <xf numFmtId="49" fontId="2" fillId="0" borderId="12" xfId="17" applyNumberFormat="1" applyFont="1" applyBorder="1" applyAlignment="1">
      <alignment horizontal="center" vertical="center"/>
    </xf>
    <xf numFmtId="49" fontId="2" fillId="0" borderId="77" xfId="17" applyNumberFormat="1" applyFont="1" applyBorder="1" applyAlignment="1">
      <alignment horizontal="center" vertical="center"/>
    </xf>
    <xf numFmtId="49" fontId="2" fillId="0" borderId="13" xfId="17" applyNumberFormat="1" applyFont="1" applyBorder="1" applyAlignment="1">
      <alignment horizontal="center" vertical="center"/>
    </xf>
    <xf numFmtId="49" fontId="2" fillId="0" borderId="80" xfId="17" applyNumberFormat="1" applyFont="1" applyBorder="1" applyAlignment="1">
      <alignment horizontal="center" vertical="center"/>
    </xf>
    <xf numFmtId="49" fontId="2" fillId="0" borderId="81" xfId="17" applyNumberFormat="1" applyFont="1" applyBorder="1" applyAlignment="1">
      <alignment horizontal="center" vertical="center"/>
    </xf>
    <xf numFmtId="0" fontId="2" fillId="0" borderId="13" xfId="21" applyFont="1" applyBorder="1" applyAlignment="1">
      <alignment horizontal="right" vertical="center"/>
      <protection/>
    </xf>
    <xf numFmtId="0" fontId="8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33" xfId="22" applyBorder="1" applyAlignment="1">
      <alignment horizontal="distributed" vertical="center"/>
      <protection/>
    </xf>
    <xf numFmtId="0" fontId="10" fillId="0" borderId="68" xfId="22" applyFont="1" applyBorder="1" applyAlignment="1">
      <alignment horizontal="distributed" vertical="center"/>
      <protection/>
    </xf>
    <xf numFmtId="0" fontId="0" fillId="0" borderId="33" xfId="22" applyBorder="1" applyAlignment="1">
      <alignment horizontal="distributed" vertical="center"/>
      <protection/>
    </xf>
    <xf numFmtId="0" fontId="10" fillId="0" borderId="82" xfId="22" applyFont="1" applyBorder="1" applyAlignment="1">
      <alignment vertical="center"/>
      <protection/>
    </xf>
    <xf numFmtId="0" fontId="0" fillId="0" borderId="56" xfId="22" applyBorder="1" applyAlignment="1">
      <alignment vertical="center"/>
      <protection/>
    </xf>
    <xf numFmtId="0" fontId="12" fillId="0" borderId="54" xfId="23" applyFont="1" applyBorder="1" applyAlignment="1">
      <alignment/>
      <protection/>
    </xf>
    <xf numFmtId="0" fontId="12" fillId="0" borderId="83" xfId="23" applyFont="1" applyBorder="1" applyAlignment="1">
      <alignment/>
      <protection/>
    </xf>
    <xf numFmtId="0" fontId="4" fillId="0" borderId="84" xfId="24" applyFont="1" applyBorder="1" applyAlignment="1">
      <alignment horizontal="distributed" vertical="center"/>
      <protection/>
    </xf>
    <xf numFmtId="0" fontId="4" fillId="0" borderId="85" xfId="24" applyFont="1" applyBorder="1" applyAlignment="1">
      <alignment horizontal="distributed" vertical="center"/>
      <protection/>
    </xf>
    <xf numFmtId="0" fontId="4" fillId="0" borderId="84" xfId="24" applyFont="1" applyBorder="1" applyAlignment="1">
      <alignment horizontal="distributed" vertical="center" wrapText="1"/>
      <protection/>
    </xf>
    <xf numFmtId="0" fontId="4" fillId="0" borderId="86" xfId="24" applyFont="1" applyBorder="1" applyAlignment="1">
      <alignment horizontal="distributed" vertical="center"/>
      <protection/>
    </xf>
    <xf numFmtId="0" fontId="12" fillId="0" borderId="0" xfId="25" applyFont="1" applyBorder="1" applyAlignment="1">
      <alignment/>
      <protection/>
    </xf>
    <xf numFmtId="0" fontId="12" fillId="0" borderId="54" xfId="25" applyFont="1" applyBorder="1" applyAlignment="1">
      <alignment/>
      <protection/>
    </xf>
    <xf numFmtId="0" fontId="12" fillId="0" borderId="54" xfId="25" applyFont="1" applyBorder="1" applyAlignment="1">
      <alignment vertical="center"/>
      <protection/>
    </xf>
    <xf numFmtId="0" fontId="12" fillId="0" borderId="54" xfId="25" applyFont="1" applyFill="1" applyBorder="1" applyAlignment="1">
      <alignment/>
      <protection/>
    </xf>
    <xf numFmtId="0" fontId="12" fillId="0" borderId="54" xfId="25" applyFont="1" applyFill="1" applyBorder="1" applyAlignment="1">
      <alignment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・旅館等施設状況(H18)" xfId="21"/>
    <cellStyle name="標準_５．観光客宿泊状況(H18)" xfId="22"/>
    <cellStyle name="標準_６．（１）（２）駅利用者(H18)" xfId="23"/>
    <cellStyle name="標準_６．（３）駐車場(H18)" xfId="24"/>
    <cellStyle name="標準_７．観光客への聞き取り調査結果(H18)" xfId="25"/>
    <cellStyle name="標準_Book1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225"/>
          <c:w val="0.984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日帰り（県外宿泊含む）</c:v>
          </c:tx>
          <c:spPr>
            <a:pattFill prst="pct90">
              <a:fgClr>
                <a:srgbClr val="00008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'P10'!$C$21:$V$21</c:f>
              <c:strCache/>
            </c:strRef>
          </c:cat>
          <c:val>
            <c:numRef>
              <c:f>'P10'!$C$23:$V$23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県内宿泊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'P10'!$C$21:$V$21</c:f>
              <c:strCache/>
            </c:strRef>
          </c:cat>
          <c:val>
            <c:numRef>
              <c:f>'P10'!$C$25:$V$25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9432577"/>
        <c:axId val="63566602"/>
      </c:barChart>
      <c:catAx>
        <c:axId val="29432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66602"/>
        <c:crosses val="autoZero"/>
        <c:auto val="1"/>
        <c:lblOffset val="100"/>
        <c:noMultiLvlLbl val="0"/>
      </c:catAx>
      <c:valAx>
        <c:axId val="635666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432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7"/>
          <c:y val="0.2345"/>
          <c:w val="0.16525"/>
          <c:h val="0.12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5724525</xdr:colOff>
      <xdr:row>0</xdr:row>
      <xdr:rowOff>142875</xdr:rowOff>
    </xdr:from>
    <xdr:to>
      <xdr:col>0</xdr:col>
      <xdr:colOff>6267450</xdr:colOff>
      <xdr:row>0</xdr:row>
      <xdr:rowOff>1562100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42875"/>
          <a:ext cx="5429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57150</xdr:rowOff>
    </xdr:from>
    <xdr:to>
      <xdr:col>0</xdr:col>
      <xdr:colOff>285750</xdr:colOff>
      <xdr:row>14</xdr:row>
      <xdr:rowOff>47625</xdr:rowOff>
    </xdr:to>
    <xdr:sp>
      <xdr:nvSpPr>
        <xdr:cNvPr id="1" name="Rectangle 1"/>
        <xdr:cNvSpPr>
          <a:spLocks/>
        </xdr:cNvSpPr>
      </xdr:nvSpPr>
      <xdr:spPr>
        <a:xfrm rot="5400000">
          <a:off x="19050" y="4171950"/>
          <a:ext cx="266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－　３　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266700</xdr:rowOff>
    </xdr:from>
    <xdr:to>
      <xdr:col>0</xdr:col>
      <xdr:colOff>276225</xdr:colOff>
      <xdr:row>14</xdr:row>
      <xdr:rowOff>257175</xdr:rowOff>
    </xdr:to>
    <xdr:sp>
      <xdr:nvSpPr>
        <xdr:cNvPr id="1" name="Rectangle 1"/>
        <xdr:cNvSpPr>
          <a:spLocks/>
        </xdr:cNvSpPr>
      </xdr:nvSpPr>
      <xdr:spPr>
        <a:xfrm rot="5400000">
          <a:off x="9525" y="4381500"/>
          <a:ext cx="2667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/>
            <a:t>－　４　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H="1" flipV="1">
          <a:off x="9525" y="914400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21</xdr:col>
      <xdr:colOff>409575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466725" y="447675"/>
        <a:ext cx="97155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161925</xdr:rowOff>
    </xdr:from>
    <xdr:to>
      <xdr:col>0</xdr:col>
      <xdr:colOff>266700</xdr:colOff>
      <xdr:row>14</xdr:row>
      <xdr:rowOff>161925</xdr:rowOff>
    </xdr:to>
    <xdr:sp>
      <xdr:nvSpPr>
        <xdr:cNvPr id="2" name="Rectangle 2"/>
        <xdr:cNvSpPr>
          <a:spLocks/>
        </xdr:cNvSpPr>
      </xdr:nvSpPr>
      <xdr:spPr>
        <a:xfrm rot="5400000">
          <a:off x="28575" y="3143250"/>
          <a:ext cx="2381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－　１０　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5.125" style="0" customWidth="1"/>
  </cols>
  <sheetData>
    <row r="1" ht="130.5" customHeight="1">
      <c r="A1" s="45"/>
    </row>
    <row r="2" ht="32.25">
      <c r="A2" s="46" t="s">
        <v>164</v>
      </c>
    </row>
    <row r="3" ht="48" customHeight="1">
      <c r="A3" s="47"/>
    </row>
    <row r="4" ht="24">
      <c r="A4" s="48" t="s">
        <v>192</v>
      </c>
    </row>
    <row r="5" ht="390" customHeight="1">
      <c r="A5" s="47"/>
    </row>
    <row r="6" ht="25.5">
      <c r="A6" s="49" t="s">
        <v>165</v>
      </c>
    </row>
    <row r="7" ht="90" customHeight="1" thickBot="1">
      <c r="A7" s="5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2" sqref="A2"/>
    </sheetView>
  </sheetViews>
  <sheetFormatPr defaultColWidth="9.00390625" defaultRowHeight="13.5"/>
  <cols>
    <col min="1" max="1" width="27.25390625" style="95" customWidth="1"/>
    <col min="2" max="2" width="11.125" style="95" customWidth="1"/>
    <col min="3" max="4" width="13.625" style="95" customWidth="1"/>
    <col min="5" max="5" width="12.625" style="95" customWidth="1"/>
    <col min="6" max="16384" width="9.00390625" style="95" customWidth="1"/>
  </cols>
  <sheetData>
    <row r="1" spans="1:5" ht="27" customHeight="1" thickBot="1">
      <c r="A1" s="94" t="s">
        <v>176</v>
      </c>
      <c r="B1" s="94"/>
      <c r="C1" s="94"/>
      <c r="D1" s="94"/>
      <c r="E1" s="94"/>
    </row>
    <row r="2" spans="1:5" ht="34.5" customHeight="1" thickBot="1">
      <c r="A2" s="96" t="s">
        <v>177</v>
      </c>
      <c r="B2" s="97" t="s">
        <v>178</v>
      </c>
      <c r="C2" s="97" t="s">
        <v>179</v>
      </c>
      <c r="D2" s="97" t="s">
        <v>228</v>
      </c>
      <c r="E2" s="98" t="s">
        <v>180</v>
      </c>
    </row>
    <row r="3" spans="1:5" ht="34.5" customHeight="1">
      <c r="A3" s="255" t="s">
        <v>181</v>
      </c>
      <c r="B3" s="99" t="s">
        <v>189</v>
      </c>
      <c r="C3" s="57">
        <v>34838</v>
      </c>
      <c r="D3" s="57">
        <v>38722</v>
      </c>
      <c r="E3" s="100">
        <f aca="true" t="shared" si="0" ref="E3:E14">ROUND((D3/C3)*100,1)</f>
        <v>111.1</v>
      </c>
    </row>
    <row r="4" spans="1:5" ht="34.5" customHeight="1">
      <c r="A4" s="256"/>
      <c r="B4" s="101" t="s">
        <v>182</v>
      </c>
      <c r="C4" s="58">
        <v>216525</v>
      </c>
      <c r="D4" s="58">
        <v>215923</v>
      </c>
      <c r="E4" s="102">
        <f t="shared" si="0"/>
        <v>99.7</v>
      </c>
    </row>
    <row r="5" spans="1:5" ht="34.5" customHeight="1" thickBot="1">
      <c r="A5" s="254"/>
      <c r="B5" s="103" t="s">
        <v>183</v>
      </c>
      <c r="C5" s="59">
        <v>1406</v>
      </c>
      <c r="D5" s="59">
        <v>2009</v>
      </c>
      <c r="E5" s="104">
        <f t="shared" si="0"/>
        <v>142.9</v>
      </c>
    </row>
    <row r="6" spans="1:5" ht="34.5" customHeight="1">
      <c r="A6" s="253" t="s">
        <v>184</v>
      </c>
      <c r="B6" s="99" t="s">
        <v>190</v>
      </c>
      <c r="C6" s="57">
        <v>8126</v>
      </c>
      <c r="D6" s="57">
        <v>9063</v>
      </c>
      <c r="E6" s="100">
        <f t="shared" si="0"/>
        <v>111.5</v>
      </c>
    </row>
    <row r="7" spans="1:5" ht="34.5" customHeight="1" thickBot="1">
      <c r="A7" s="254"/>
      <c r="B7" s="103" t="s">
        <v>182</v>
      </c>
      <c r="C7" s="59">
        <v>59109</v>
      </c>
      <c r="D7" s="59">
        <v>67209</v>
      </c>
      <c r="E7" s="104">
        <f t="shared" si="0"/>
        <v>113.7</v>
      </c>
    </row>
    <row r="8" spans="1:5" ht="34.5" customHeight="1">
      <c r="A8" s="253" t="s">
        <v>185</v>
      </c>
      <c r="B8" s="99" t="s">
        <v>191</v>
      </c>
      <c r="C8" s="57">
        <v>9394</v>
      </c>
      <c r="D8" s="57">
        <v>9462</v>
      </c>
      <c r="E8" s="100">
        <f t="shared" si="0"/>
        <v>100.7</v>
      </c>
    </row>
    <row r="9" spans="1:5" ht="34.5" customHeight="1">
      <c r="A9" s="256"/>
      <c r="B9" s="101" t="s">
        <v>182</v>
      </c>
      <c r="C9" s="58">
        <v>840127</v>
      </c>
      <c r="D9" s="58">
        <v>799740</v>
      </c>
      <c r="E9" s="102">
        <f t="shared" si="0"/>
        <v>95.2</v>
      </c>
    </row>
    <row r="10" spans="1:5" ht="34.5" customHeight="1" thickBot="1">
      <c r="A10" s="254"/>
      <c r="B10" s="103" t="s">
        <v>183</v>
      </c>
      <c r="C10" s="59">
        <v>1017</v>
      </c>
      <c r="D10" s="59">
        <v>1098</v>
      </c>
      <c r="E10" s="104">
        <f t="shared" si="0"/>
        <v>108</v>
      </c>
    </row>
    <row r="11" spans="1:5" ht="34.5" customHeight="1">
      <c r="A11" s="253" t="s">
        <v>187</v>
      </c>
      <c r="B11" s="99" t="s">
        <v>189</v>
      </c>
      <c r="C11" s="57">
        <v>5130</v>
      </c>
      <c r="D11" s="57">
        <v>4984</v>
      </c>
      <c r="E11" s="100">
        <f t="shared" si="0"/>
        <v>97.2</v>
      </c>
    </row>
    <row r="12" spans="1:5" ht="34.5" customHeight="1" thickBot="1">
      <c r="A12" s="254"/>
      <c r="B12" s="103" t="s">
        <v>182</v>
      </c>
      <c r="C12" s="59">
        <v>10895</v>
      </c>
      <c r="D12" s="59">
        <v>15343</v>
      </c>
      <c r="E12" s="104">
        <f t="shared" si="0"/>
        <v>140.8</v>
      </c>
    </row>
    <row r="13" spans="1:5" ht="34.5" customHeight="1">
      <c r="A13" s="253" t="s">
        <v>188</v>
      </c>
      <c r="B13" s="99" t="s">
        <v>186</v>
      </c>
      <c r="C13" s="57">
        <v>1813</v>
      </c>
      <c r="D13" s="57">
        <v>1973</v>
      </c>
      <c r="E13" s="100">
        <f t="shared" si="0"/>
        <v>108.8</v>
      </c>
    </row>
    <row r="14" spans="1:5" ht="34.5" customHeight="1" thickBot="1">
      <c r="A14" s="254"/>
      <c r="B14" s="103" t="s">
        <v>182</v>
      </c>
      <c r="C14" s="59">
        <v>20036</v>
      </c>
      <c r="D14" s="59">
        <v>24437</v>
      </c>
      <c r="E14" s="104">
        <f t="shared" si="0"/>
        <v>122</v>
      </c>
    </row>
  </sheetData>
  <mergeCells count="5">
    <mergeCell ref="A13:A14"/>
    <mergeCell ref="A3:A5"/>
    <mergeCell ref="A6:A7"/>
    <mergeCell ref="A8:A10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Ｐ明朝,標準"－８－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1" sqref="B1"/>
    </sheetView>
  </sheetViews>
  <sheetFormatPr defaultColWidth="9.00390625" defaultRowHeight="13.5"/>
  <cols>
    <col min="1" max="1" width="2.625" style="107" customWidth="1"/>
    <col min="2" max="2" width="26.25390625" style="107" bestFit="1" customWidth="1"/>
    <col min="3" max="3" width="2.625" style="107" customWidth="1"/>
    <col min="4" max="6" width="18.125" style="107" customWidth="1"/>
    <col min="7" max="7" width="0" style="107" hidden="1" customWidth="1"/>
    <col min="8" max="16384" width="9.00390625" style="107" customWidth="1"/>
  </cols>
  <sheetData>
    <row r="1" spans="1:6" ht="31.5" customHeight="1">
      <c r="A1" s="105" t="s">
        <v>229</v>
      </c>
      <c r="B1" s="105"/>
      <c r="C1" s="105"/>
      <c r="D1" s="106"/>
      <c r="E1" s="106"/>
      <c r="F1" s="106"/>
    </row>
    <row r="2" spans="1:6" ht="27" customHeight="1" thickBot="1">
      <c r="A2" s="257" t="s">
        <v>230</v>
      </c>
      <c r="B2" s="257"/>
      <c r="C2" s="257"/>
      <c r="D2" s="108"/>
      <c r="E2" s="109" t="s">
        <v>231</v>
      </c>
      <c r="F2" s="108"/>
    </row>
    <row r="3" spans="1:6" ht="23.25" customHeight="1">
      <c r="A3" s="110"/>
      <c r="B3" s="111" t="s">
        <v>232</v>
      </c>
      <c r="C3" s="112"/>
      <c r="D3" s="113" t="s">
        <v>233</v>
      </c>
      <c r="E3" s="114" t="s">
        <v>234</v>
      </c>
      <c r="F3" s="115"/>
    </row>
    <row r="4" spans="1:7" ht="23.25" customHeight="1">
      <c r="A4" s="116"/>
      <c r="B4" s="117" t="s">
        <v>235</v>
      </c>
      <c r="C4" s="118"/>
      <c r="D4" s="41">
        <v>783</v>
      </c>
      <c r="E4" s="119">
        <v>656</v>
      </c>
      <c r="F4" s="120"/>
      <c r="G4" s="107">
        <v>7216</v>
      </c>
    </row>
    <row r="5" spans="1:7" ht="23.25" customHeight="1">
      <c r="A5" s="116"/>
      <c r="B5" s="117" t="s">
        <v>236</v>
      </c>
      <c r="C5" s="118"/>
      <c r="D5" s="41">
        <v>686</v>
      </c>
      <c r="E5" s="119">
        <v>370</v>
      </c>
      <c r="F5" s="120"/>
      <c r="G5" s="107">
        <v>1926</v>
      </c>
    </row>
    <row r="6" spans="1:7" ht="23.25" customHeight="1">
      <c r="A6" s="116"/>
      <c r="B6" s="117" t="s">
        <v>237</v>
      </c>
      <c r="C6" s="118"/>
      <c r="D6" s="41">
        <v>787</v>
      </c>
      <c r="E6" s="119">
        <v>382</v>
      </c>
      <c r="F6" s="120"/>
      <c r="G6" s="107">
        <v>2483</v>
      </c>
    </row>
    <row r="7" spans="1:7" ht="23.25" customHeight="1" thickBot="1">
      <c r="A7" s="121"/>
      <c r="B7" s="122" t="s">
        <v>238</v>
      </c>
      <c r="C7" s="123"/>
      <c r="D7" s="42">
        <v>769</v>
      </c>
      <c r="E7" s="124">
        <v>250</v>
      </c>
      <c r="F7" s="120"/>
      <c r="G7" s="107">
        <v>936</v>
      </c>
    </row>
    <row r="8" spans="1:6" ht="23.25" customHeight="1" thickBot="1" thickTop="1">
      <c r="A8" s="125"/>
      <c r="B8" s="126" t="s">
        <v>32</v>
      </c>
      <c r="C8" s="127"/>
      <c r="D8" s="128">
        <f>SUM(D4:D7)</f>
        <v>3025</v>
      </c>
      <c r="E8" s="129">
        <f>SUM(E4:E7)</f>
        <v>1658</v>
      </c>
      <c r="F8" s="120"/>
    </row>
    <row r="9" spans="1:6" ht="18" customHeight="1">
      <c r="A9" s="130"/>
      <c r="B9" s="130"/>
      <c r="C9" s="130"/>
      <c r="D9" s="130"/>
      <c r="E9" s="131"/>
      <c r="F9" s="108"/>
    </row>
    <row r="10" spans="1:6" ht="33.75" customHeight="1" thickBot="1">
      <c r="A10" s="258" t="s">
        <v>239</v>
      </c>
      <c r="B10" s="258"/>
      <c r="C10" s="258"/>
      <c r="D10" s="259"/>
      <c r="E10" s="109" t="s">
        <v>240</v>
      </c>
      <c r="F10" s="108"/>
    </row>
    <row r="11" spans="1:6" ht="23.25" customHeight="1">
      <c r="A11" s="110"/>
      <c r="B11" s="111"/>
      <c r="C11" s="112"/>
      <c r="D11" s="113" t="s">
        <v>233</v>
      </c>
      <c r="E11" s="114" t="s">
        <v>234</v>
      </c>
      <c r="F11" s="108"/>
    </row>
    <row r="12" spans="1:6" ht="23.25" customHeight="1">
      <c r="A12" s="116"/>
      <c r="B12" s="117" t="s">
        <v>241</v>
      </c>
      <c r="C12" s="118"/>
      <c r="D12" s="132" t="s">
        <v>249</v>
      </c>
      <c r="E12" s="133">
        <v>15936.7</v>
      </c>
      <c r="F12" s="108"/>
    </row>
    <row r="13" spans="1:6" ht="23.25" customHeight="1">
      <c r="A13" s="134"/>
      <c r="B13" s="135" t="s">
        <v>242</v>
      </c>
      <c r="C13" s="136"/>
      <c r="D13" s="137">
        <v>1109.6</v>
      </c>
      <c r="E13" s="133">
        <v>4865.3</v>
      </c>
      <c r="F13" s="108"/>
    </row>
    <row r="14" spans="1:6" ht="23.25" customHeight="1">
      <c r="A14" s="134"/>
      <c r="B14" s="135" t="s">
        <v>243</v>
      </c>
      <c r="C14" s="136"/>
      <c r="D14" s="137">
        <v>842.1</v>
      </c>
      <c r="E14" s="133">
        <v>3376.6</v>
      </c>
      <c r="F14" s="108"/>
    </row>
    <row r="15" spans="1:6" ht="23.25" customHeight="1">
      <c r="A15" s="134"/>
      <c r="B15" s="135" t="s">
        <v>244</v>
      </c>
      <c r="C15" s="136"/>
      <c r="D15" s="137">
        <v>1170.3</v>
      </c>
      <c r="E15" s="133">
        <v>3617.8</v>
      </c>
      <c r="F15" s="108"/>
    </row>
    <row r="16" spans="1:6" ht="23.25" customHeight="1" thickBot="1">
      <c r="A16" s="138"/>
      <c r="B16" s="139" t="s">
        <v>250</v>
      </c>
      <c r="C16" s="123"/>
      <c r="D16" s="140">
        <v>568.5</v>
      </c>
      <c r="E16" s="141">
        <v>2318.1</v>
      </c>
      <c r="F16" s="108"/>
    </row>
    <row r="17" spans="1:6" ht="23.25" customHeight="1" thickBot="1" thickTop="1">
      <c r="A17" s="142"/>
      <c r="B17" s="143" t="s">
        <v>245</v>
      </c>
      <c r="C17" s="144"/>
      <c r="D17" s="145">
        <f>SUM(D13:D16)</f>
        <v>3690.5</v>
      </c>
      <c r="E17" s="146">
        <f>SUM(E12:E16)</f>
        <v>30114.499999999996</v>
      </c>
      <c r="F17" s="108"/>
    </row>
    <row r="18" spans="1:6" ht="18" customHeight="1">
      <c r="A18" s="130"/>
      <c r="B18" s="130"/>
      <c r="C18" s="130"/>
      <c r="D18" s="130"/>
      <c r="E18" s="131"/>
      <c r="F18" s="131"/>
    </row>
    <row r="19" spans="1:6" ht="33.75" customHeight="1" thickBot="1">
      <c r="A19" s="260" t="s">
        <v>246</v>
      </c>
      <c r="B19" s="260"/>
      <c r="C19" s="260"/>
      <c r="D19" s="261"/>
      <c r="E19" s="108"/>
      <c r="F19" s="147" t="s">
        <v>247</v>
      </c>
    </row>
    <row r="20" spans="1:6" ht="23.25" customHeight="1">
      <c r="A20" s="148"/>
      <c r="B20" s="149"/>
      <c r="C20" s="150"/>
      <c r="D20" s="151" t="s">
        <v>233</v>
      </c>
      <c r="E20" s="113" t="s">
        <v>234</v>
      </c>
      <c r="F20" s="114" t="s">
        <v>248</v>
      </c>
    </row>
    <row r="21" spans="1:6" ht="23.25" customHeight="1">
      <c r="A21" s="134"/>
      <c r="B21" s="135" t="s">
        <v>241</v>
      </c>
      <c r="C21" s="136"/>
      <c r="D21" s="132" t="s">
        <v>249</v>
      </c>
      <c r="E21" s="152">
        <v>542166534</v>
      </c>
      <c r="F21" s="153">
        <f>E21</f>
        <v>542166534</v>
      </c>
    </row>
    <row r="22" spans="1:6" ht="23.25" customHeight="1">
      <c r="A22" s="134"/>
      <c r="B22" s="135" t="s">
        <v>242</v>
      </c>
      <c r="C22" s="136"/>
      <c r="D22" s="152">
        <v>350632490.4</v>
      </c>
      <c r="E22" s="152">
        <v>165517506</v>
      </c>
      <c r="F22" s="153">
        <f>SUM(D22,E22)</f>
        <v>516149996.4</v>
      </c>
    </row>
    <row r="23" spans="1:6" ht="23.25" customHeight="1">
      <c r="A23" s="134"/>
      <c r="B23" s="135" t="s">
        <v>243</v>
      </c>
      <c r="C23" s="136"/>
      <c r="D23" s="152">
        <v>266102757.9</v>
      </c>
      <c r="E23" s="152">
        <v>114871932</v>
      </c>
      <c r="F23" s="153">
        <f>SUM(D23,E23)</f>
        <v>380974689.9</v>
      </c>
    </row>
    <row r="24" spans="1:6" ht="23.25" customHeight="1">
      <c r="A24" s="134"/>
      <c r="B24" s="135" t="s">
        <v>244</v>
      </c>
      <c r="C24" s="136"/>
      <c r="D24" s="152">
        <v>369813629.7</v>
      </c>
      <c r="E24" s="152">
        <v>123077556</v>
      </c>
      <c r="F24" s="153">
        <f>SUM(D24,E24)</f>
        <v>492891185.7</v>
      </c>
    </row>
    <row r="25" spans="1:6" ht="23.25" customHeight="1" thickBot="1">
      <c r="A25" s="138"/>
      <c r="B25" s="139" t="s">
        <v>250</v>
      </c>
      <c r="C25" s="123"/>
      <c r="D25" s="154">
        <v>179645431.5</v>
      </c>
      <c r="E25" s="154">
        <v>78861762</v>
      </c>
      <c r="F25" s="155">
        <f>SUM(D25,E25)</f>
        <v>258507193.5</v>
      </c>
    </row>
    <row r="26" spans="1:6" ht="23.25" customHeight="1" thickBot="1" thickTop="1">
      <c r="A26" s="142"/>
      <c r="B26" s="143" t="s">
        <v>245</v>
      </c>
      <c r="C26" s="144"/>
      <c r="D26" s="156">
        <f>SUM(D22:D25)</f>
        <v>1166194309.5</v>
      </c>
      <c r="E26" s="156">
        <f>SUM(E21:E25)</f>
        <v>1024495290</v>
      </c>
      <c r="F26" s="157">
        <f>SUM(F21:F25)</f>
        <v>2190689599.5</v>
      </c>
    </row>
    <row r="27" spans="5:6" ht="18" customHeight="1">
      <c r="E27" s="158"/>
      <c r="F27" s="158"/>
    </row>
  </sheetData>
  <mergeCells count="3">
    <mergeCell ref="A2:C2"/>
    <mergeCell ref="A10:D10"/>
    <mergeCell ref="A19:D1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Ｐ明朝,標準"－９－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SheetLayoutView="75" workbookViewId="0" topLeftCell="A25">
      <selection activeCell="Y21" sqref="Y21"/>
    </sheetView>
  </sheetViews>
  <sheetFormatPr defaultColWidth="9.00390625" defaultRowHeight="13.5"/>
  <cols>
    <col min="1" max="1" width="5.125" style="22" customWidth="1"/>
    <col min="2" max="2" width="5.625" style="159" customWidth="1"/>
    <col min="3" max="16" width="6.125" style="159" customWidth="1"/>
    <col min="17" max="17" width="7.25390625" style="159" customWidth="1"/>
    <col min="18" max="21" width="6.125" style="159" customWidth="1"/>
    <col min="22" max="22" width="6.625" style="159" customWidth="1"/>
    <col min="23" max="23" width="5.625" style="159" customWidth="1"/>
    <col min="24" max="24" width="11.25390625" style="159" bestFit="1" customWidth="1"/>
    <col min="25" max="26" width="9.00390625" style="159" customWidth="1"/>
    <col min="27" max="29" width="38.50390625" style="159" customWidth="1"/>
    <col min="30" max="16384" width="9.00390625" style="159" customWidth="1"/>
  </cols>
  <sheetData>
    <row r="1" spans="1:24" s="163" customFormat="1" ht="32.25" customHeight="1">
      <c r="A1" s="6"/>
      <c r="B1" s="160" t="s">
        <v>271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2"/>
    </row>
    <row r="2" spans="1:24" s="163" customFormat="1" ht="20.25" customHeight="1">
      <c r="A2" s="6"/>
      <c r="B2" s="164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2"/>
    </row>
    <row r="3" spans="1:24" s="163" customFormat="1" ht="20.25" customHeight="1">
      <c r="A3" s="6"/>
      <c r="B3" s="164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2"/>
    </row>
    <row r="4" spans="1:24" s="163" customFormat="1" ht="20.25" customHeight="1">
      <c r="A4" s="6"/>
      <c r="B4" s="164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2"/>
    </row>
    <row r="5" spans="1:24" s="163" customFormat="1" ht="20.25" customHeight="1">
      <c r="A5" s="6"/>
      <c r="B5" s="164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2"/>
    </row>
    <row r="6" spans="1:24" s="163" customFormat="1" ht="20.25" customHeight="1">
      <c r="A6" s="6"/>
      <c r="B6" s="164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2"/>
    </row>
    <row r="7" spans="1:24" s="163" customFormat="1" ht="20.25" customHeight="1">
      <c r="A7" s="1"/>
      <c r="B7" s="164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2"/>
    </row>
    <row r="8" spans="1:24" s="163" customFormat="1" ht="20.25" customHeight="1">
      <c r="A8" s="1"/>
      <c r="B8" s="164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</row>
    <row r="9" spans="1:24" s="163" customFormat="1" ht="20.25" customHeight="1">
      <c r="A9" s="1"/>
      <c r="B9" s="164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2"/>
    </row>
    <row r="10" spans="1:24" s="163" customFormat="1" ht="20.25" customHeight="1">
      <c r="A10" s="1"/>
      <c r="B10" s="16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2"/>
    </row>
    <row r="11" spans="1:24" s="163" customFormat="1" ht="20.25" customHeight="1">
      <c r="A11" s="1"/>
      <c r="B11" s="164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</row>
    <row r="12" spans="1:24" s="163" customFormat="1" ht="20.25" customHeight="1">
      <c r="A12" s="1"/>
      <c r="B12" s="164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</row>
    <row r="13" spans="1:24" s="163" customFormat="1" ht="20.25" customHeight="1">
      <c r="A13" s="1"/>
      <c r="B13" s="164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2"/>
    </row>
    <row r="14" spans="1:24" s="163" customFormat="1" ht="20.25" customHeight="1">
      <c r="A14" s="1"/>
      <c r="B14" s="164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2"/>
    </row>
    <row r="15" spans="1:24" s="163" customFormat="1" ht="20.25" customHeight="1">
      <c r="A15" s="1"/>
      <c r="B15" s="164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2"/>
    </row>
    <row r="16" spans="1:24" s="163" customFormat="1" ht="20.25" customHeight="1">
      <c r="A16" s="1"/>
      <c r="B16" s="164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2"/>
    </row>
    <row r="17" spans="1:24" s="163" customFormat="1" ht="20.25" customHeight="1">
      <c r="A17" s="1"/>
      <c r="B17" s="164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2"/>
    </row>
    <row r="18" spans="1:24" s="163" customFormat="1" ht="20.25" customHeight="1">
      <c r="A18" s="1"/>
      <c r="B18" s="164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2"/>
    </row>
    <row r="19" spans="1:24" s="163" customFormat="1" ht="7.5" customHeight="1">
      <c r="A19" s="1"/>
      <c r="B19" s="164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2"/>
    </row>
    <row r="20" spans="1:24" s="163" customFormat="1" ht="14.25" customHeight="1">
      <c r="A20" s="1"/>
      <c r="U20" s="165"/>
      <c r="V20" s="165" t="s">
        <v>268</v>
      </c>
      <c r="X20" s="166"/>
    </row>
    <row r="21" spans="1:23" s="172" customFormat="1" ht="27" customHeight="1">
      <c r="A21" s="1"/>
      <c r="B21" s="167"/>
      <c r="C21" s="168" t="s">
        <v>269</v>
      </c>
      <c r="D21" s="169" t="s">
        <v>251</v>
      </c>
      <c r="E21" s="169" t="s">
        <v>252</v>
      </c>
      <c r="F21" s="169" t="s">
        <v>253</v>
      </c>
      <c r="G21" s="169" t="s">
        <v>254</v>
      </c>
      <c r="H21" s="169" t="s">
        <v>255</v>
      </c>
      <c r="I21" s="169" t="s">
        <v>256</v>
      </c>
      <c r="J21" s="169" t="s">
        <v>257</v>
      </c>
      <c r="K21" s="169" t="s">
        <v>258</v>
      </c>
      <c r="L21" s="169" t="s">
        <v>259</v>
      </c>
      <c r="M21" s="169" t="s">
        <v>260</v>
      </c>
      <c r="N21" s="169" t="s">
        <v>261</v>
      </c>
      <c r="O21" s="169" t="s">
        <v>262</v>
      </c>
      <c r="P21" s="169" t="s">
        <v>263</v>
      </c>
      <c r="Q21" s="169" t="s">
        <v>3</v>
      </c>
      <c r="R21" s="169" t="s">
        <v>264</v>
      </c>
      <c r="S21" s="170" t="s">
        <v>270</v>
      </c>
      <c r="T21" s="169" t="s">
        <v>265</v>
      </c>
      <c r="U21" s="169" t="s">
        <v>266</v>
      </c>
      <c r="V21" s="169" t="s">
        <v>267</v>
      </c>
      <c r="W21" s="171"/>
    </row>
    <row r="22" spans="1:24" s="177" customFormat="1" ht="20.25" customHeight="1">
      <c r="A22" s="1"/>
      <c r="B22" s="173" t="s">
        <v>233</v>
      </c>
      <c r="C22" s="174">
        <v>72</v>
      </c>
      <c r="D22" s="174">
        <v>109</v>
      </c>
      <c r="E22" s="174">
        <v>121</v>
      </c>
      <c r="F22" s="174">
        <v>133</v>
      </c>
      <c r="G22" s="174">
        <v>350</v>
      </c>
      <c r="H22" s="174">
        <v>205</v>
      </c>
      <c r="I22" s="174">
        <v>121</v>
      </c>
      <c r="J22" s="174">
        <v>410</v>
      </c>
      <c r="K22" s="174">
        <v>784</v>
      </c>
      <c r="L22" s="174">
        <v>1833</v>
      </c>
      <c r="M22" s="174">
        <v>579</v>
      </c>
      <c r="N22" s="174">
        <v>1568</v>
      </c>
      <c r="O22" s="174">
        <v>9480</v>
      </c>
      <c r="P22" s="174">
        <v>1194</v>
      </c>
      <c r="Q22" s="174">
        <v>12966</v>
      </c>
      <c r="R22" s="174">
        <v>748</v>
      </c>
      <c r="S22" s="174">
        <v>277</v>
      </c>
      <c r="T22" s="174">
        <v>96</v>
      </c>
      <c r="U22" s="174">
        <v>12</v>
      </c>
      <c r="V22" s="174">
        <v>543</v>
      </c>
      <c r="W22" s="175"/>
      <c r="X22" s="176"/>
    </row>
    <row r="23" spans="1:24" s="177" customFormat="1" ht="20.25" customHeight="1">
      <c r="A23" s="1"/>
      <c r="B23" s="178"/>
      <c r="C23" s="179">
        <v>0.0022900763358778627</v>
      </c>
      <c r="D23" s="179">
        <v>0.003435114503816794</v>
      </c>
      <c r="E23" s="179">
        <v>0.003816793893129771</v>
      </c>
      <c r="F23" s="179">
        <v>0.004198473282442748</v>
      </c>
      <c r="G23" s="179">
        <v>0.011068702290076336</v>
      </c>
      <c r="H23" s="179">
        <v>0.0064885496183206106</v>
      </c>
      <c r="I23" s="179">
        <v>0.003816793893129771</v>
      </c>
      <c r="J23" s="179">
        <v>0.012977099236641221</v>
      </c>
      <c r="K23" s="179">
        <v>0.02480916030534351</v>
      </c>
      <c r="L23" s="179">
        <v>0.05801526717557252</v>
      </c>
      <c r="M23" s="179">
        <v>0.0183206106870229</v>
      </c>
      <c r="N23" s="179">
        <v>0.04961832061068702</v>
      </c>
      <c r="O23" s="179">
        <v>0.3</v>
      </c>
      <c r="P23" s="179">
        <v>0.03778625954198473</v>
      </c>
      <c r="Q23" s="179">
        <v>0.41030534351145037</v>
      </c>
      <c r="R23" s="179">
        <v>0.02366412213740458</v>
      </c>
      <c r="S23" s="179">
        <v>0.008778625954198474</v>
      </c>
      <c r="T23" s="179">
        <v>0.0030534351145038168</v>
      </c>
      <c r="U23" s="179">
        <v>0.0003816793893129771</v>
      </c>
      <c r="V23" s="179">
        <v>0.01717557251908397</v>
      </c>
      <c r="W23" s="180"/>
      <c r="X23" s="181"/>
    </row>
    <row r="24" spans="1:24" s="177" customFormat="1" ht="20.25" customHeight="1">
      <c r="A24" s="1"/>
      <c r="B24" s="173" t="s">
        <v>234</v>
      </c>
      <c r="C24" s="182">
        <v>74</v>
      </c>
      <c r="D24" s="182">
        <v>83</v>
      </c>
      <c r="E24" s="182">
        <v>240</v>
      </c>
      <c r="F24" s="182">
        <v>157</v>
      </c>
      <c r="G24" s="182">
        <v>545</v>
      </c>
      <c r="H24" s="182">
        <v>259</v>
      </c>
      <c r="I24" s="182">
        <v>120</v>
      </c>
      <c r="J24" s="182">
        <v>222</v>
      </c>
      <c r="K24" s="182">
        <v>314</v>
      </c>
      <c r="L24" s="182">
        <v>74</v>
      </c>
      <c r="M24" s="182">
        <v>83</v>
      </c>
      <c r="N24" s="182">
        <v>102</v>
      </c>
      <c r="O24" s="182">
        <v>434</v>
      </c>
      <c r="P24" s="182">
        <v>111</v>
      </c>
      <c r="Q24" s="182">
        <v>129</v>
      </c>
      <c r="R24" s="182">
        <v>28</v>
      </c>
      <c r="S24" s="182">
        <v>240</v>
      </c>
      <c r="T24" s="182">
        <v>120</v>
      </c>
      <c r="U24" s="182">
        <v>28</v>
      </c>
      <c r="V24" s="182">
        <v>37</v>
      </c>
      <c r="W24" s="175"/>
      <c r="X24" s="176"/>
    </row>
    <row r="25" spans="1:24" s="177" customFormat="1" ht="20.25" customHeight="1">
      <c r="A25" s="1"/>
      <c r="B25" s="178"/>
      <c r="C25" s="183">
        <v>0.021739130434782608</v>
      </c>
      <c r="D25" s="183">
        <v>0.024456521739130436</v>
      </c>
      <c r="E25" s="183">
        <v>0.07065217391304347</v>
      </c>
      <c r="F25" s="183">
        <v>0.04619565217391304</v>
      </c>
      <c r="G25" s="183">
        <v>0.16032608695652173</v>
      </c>
      <c r="H25" s="183">
        <v>0.07608695652173914</v>
      </c>
      <c r="I25" s="183">
        <v>0.035326086956521736</v>
      </c>
      <c r="J25" s="183">
        <v>0.06521739130434782</v>
      </c>
      <c r="K25" s="183">
        <v>0.09239130434782608</v>
      </c>
      <c r="L25" s="183">
        <v>0.021739130434782608</v>
      </c>
      <c r="M25" s="183">
        <v>0.024456521739130436</v>
      </c>
      <c r="N25" s="183">
        <v>0.029891304347826088</v>
      </c>
      <c r="O25" s="183">
        <v>0.12771739130434784</v>
      </c>
      <c r="P25" s="183">
        <v>0.03260869565217391</v>
      </c>
      <c r="Q25" s="183">
        <v>0.03804347826086957</v>
      </c>
      <c r="R25" s="183">
        <v>0.008152173913043478</v>
      </c>
      <c r="S25" s="183">
        <v>0.07065217391304347</v>
      </c>
      <c r="T25" s="183">
        <v>0.035326086956521736</v>
      </c>
      <c r="U25" s="183">
        <v>0.008152173913043478</v>
      </c>
      <c r="V25" s="183">
        <v>0.010869565217391304</v>
      </c>
      <c r="W25" s="180"/>
      <c r="X25" s="181"/>
    </row>
    <row r="26" spans="1:24" s="177" customFormat="1" ht="20.25" customHeight="1">
      <c r="A26" s="1"/>
      <c r="B26" s="173" t="s">
        <v>248</v>
      </c>
      <c r="C26" s="182">
        <v>146</v>
      </c>
      <c r="D26" s="182">
        <v>192</v>
      </c>
      <c r="E26" s="182">
        <v>361</v>
      </c>
      <c r="F26" s="182">
        <v>290</v>
      </c>
      <c r="G26" s="182">
        <v>895</v>
      </c>
      <c r="H26" s="182">
        <v>464</v>
      </c>
      <c r="I26" s="182">
        <v>241</v>
      </c>
      <c r="J26" s="182">
        <v>632</v>
      </c>
      <c r="K26" s="182">
        <v>1098</v>
      </c>
      <c r="L26" s="182">
        <v>1907</v>
      </c>
      <c r="M26" s="182">
        <v>662</v>
      </c>
      <c r="N26" s="182">
        <v>1670</v>
      </c>
      <c r="O26" s="182">
        <v>9914</v>
      </c>
      <c r="P26" s="182">
        <v>1305</v>
      </c>
      <c r="Q26" s="182">
        <v>13095</v>
      </c>
      <c r="R26" s="182">
        <v>776</v>
      </c>
      <c r="S26" s="182">
        <v>517</v>
      </c>
      <c r="T26" s="182">
        <v>216</v>
      </c>
      <c r="U26" s="182">
        <v>40</v>
      </c>
      <c r="V26" s="182">
        <v>580</v>
      </c>
      <c r="W26" s="175"/>
      <c r="X26" s="176"/>
    </row>
    <row r="27" spans="1:24" s="177" customFormat="1" ht="20.25" customHeight="1">
      <c r="A27" s="1"/>
      <c r="B27" s="178"/>
      <c r="C27" s="183">
        <v>0.004171309391160252</v>
      </c>
      <c r="D27" s="183">
        <v>0.005485557555498414</v>
      </c>
      <c r="E27" s="183">
        <v>0.010313991028827747</v>
      </c>
      <c r="F27" s="183">
        <v>0.008285477557784063</v>
      </c>
      <c r="G27" s="183">
        <v>0.025570697980057712</v>
      </c>
      <c r="H27" s="183">
        <v>0.013256764092454501</v>
      </c>
      <c r="I27" s="183">
        <v>0.006885517556641239</v>
      </c>
      <c r="J27" s="183">
        <v>0.018056626953515613</v>
      </c>
      <c r="K27" s="183">
        <v>0.031370532270506554</v>
      </c>
      <c r="L27" s="183">
        <v>0.054484157595497275</v>
      </c>
      <c r="M27" s="183">
        <v>0.01891374532156224</v>
      </c>
      <c r="N27" s="183">
        <v>0.04771292248792892</v>
      </c>
      <c r="O27" s="183">
        <v>0.28324905002714207</v>
      </c>
      <c r="P27" s="183">
        <v>0.03728464901002829</v>
      </c>
      <c r="Q27" s="183">
        <v>0.3741321676523528</v>
      </c>
      <c r="R27" s="183">
        <v>0.022170795120139426</v>
      </c>
      <c r="S27" s="183">
        <v>0.014771006542670209</v>
      </c>
      <c r="T27" s="183">
        <v>0.0061712522499357166</v>
      </c>
      <c r="U27" s="183">
        <v>0.0011428244907288362</v>
      </c>
      <c r="V27" s="183">
        <v>0.016570955115568126</v>
      </c>
      <c r="W27" s="180"/>
      <c r="X27" s="181"/>
    </row>
    <row r="28" s="184" customFormat="1" ht="13.5">
      <c r="A28" s="22"/>
    </row>
    <row r="29" s="184" customFormat="1" ht="13.5">
      <c r="A29" s="22"/>
    </row>
    <row r="30" s="184" customFormat="1" ht="13.5">
      <c r="A30" s="22"/>
    </row>
    <row r="31" s="184" customFormat="1" ht="13.5">
      <c r="A31" s="22"/>
    </row>
  </sheetData>
  <printOptions/>
  <pageMargins left="0.6692913385826772" right="0.472440944881889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0" sqref="A10:C10"/>
    </sheetView>
  </sheetViews>
  <sheetFormatPr defaultColWidth="9.00390625" defaultRowHeight="13.5"/>
  <cols>
    <col min="1" max="2" width="4.625" style="0" customWidth="1"/>
    <col min="3" max="3" width="54.25390625" style="0" customWidth="1"/>
    <col min="4" max="4" width="6.75390625" style="0" customWidth="1"/>
  </cols>
  <sheetData>
    <row r="1" spans="1:4" ht="45" customHeight="1">
      <c r="A1" s="215" t="s">
        <v>157</v>
      </c>
      <c r="B1" s="215"/>
      <c r="C1" s="215"/>
      <c r="D1" s="215"/>
    </row>
    <row r="2" spans="1:4" ht="33" customHeight="1">
      <c r="A2" s="216" t="s">
        <v>154</v>
      </c>
      <c r="B2" s="216"/>
      <c r="C2" s="216"/>
      <c r="D2" s="44"/>
    </row>
    <row r="3" spans="1:4" ht="33" customHeight="1">
      <c r="A3" s="52"/>
      <c r="B3" s="217" t="s">
        <v>163</v>
      </c>
      <c r="C3" s="217"/>
      <c r="D3" s="51" t="s">
        <v>160</v>
      </c>
    </row>
    <row r="4" spans="1:4" ht="33" customHeight="1">
      <c r="A4" s="52"/>
      <c r="B4" s="217" t="s">
        <v>166</v>
      </c>
      <c r="C4" s="217"/>
      <c r="D4" s="51" t="s">
        <v>160</v>
      </c>
    </row>
    <row r="5" spans="1:4" ht="33" customHeight="1">
      <c r="A5" s="52"/>
      <c r="B5" s="52"/>
      <c r="C5" s="52" t="s">
        <v>167</v>
      </c>
      <c r="D5" s="51" t="s">
        <v>193</v>
      </c>
    </row>
    <row r="6" spans="1:4" ht="33" customHeight="1">
      <c r="A6" s="52"/>
      <c r="B6" s="52"/>
      <c r="C6" s="52" t="s">
        <v>168</v>
      </c>
      <c r="D6" s="51" t="s">
        <v>193</v>
      </c>
    </row>
    <row r="7" spans="1:4" ht="33" customHeight="1">
      <c r="A7" s="52"/>
      <c r="B7" s="52"/>
      <c r="C7" s="52" t="s">
        <v>169</v>
      </c>
      <c r="D7" s="51" t="s">
        <v>193</v>
      </c>
    </row>
    <row r="8" spans="1:4" ht="33" customHeight="1">
      <c r="A8" s="52"/>
      <c r="B8" s="52"/>
      <c r="C8" s="52" t="s">
        <v>211</v>
      </c>
      <c r="D8" s="51" t="s">
        <v>193</v>
      </c>
    </row>
    <row r="9" spans="1:4" ht="33" customHeight="1">
      <c r="A9" s="52"/>
      <c r="B9" s="52"/>
      <c r="C9" s="52" t="s">
        <v>194</v>
      </c>
      <c r="D9" s="51" t="s">
        <v>193</v>
      </c>
    </row>
    <row r="10" spans="1:4" ht="33" customHeight="1">
      <c r="A10" s="217" t="s">
        <v>170</v>
      </c>
      <c r="B10" s="217"/>
      <c r="C10" s="217"/>
      <c r="D10" s="51" t="s">
        <v>200</v>
      </c>
    </row>
    <row r="11" spans="1:4" ht="33" customHeight="1">
      <c r="A11" s="217" t="s">
        <v>195</v>
      </c>
      <c r="B11" s="217"/>
      <c r="C11" s="217"/>
      <c r="D11" s="51" t="s">
        <v>201</v>
      </c>
    </row>
    <row r="12" spans="1:4" ht="33" customHeight="1">
      <c r="A12" s="217" t="s">
        <v>171</v>
      </c>
      <c r="B12" s="217"/>
      <c r="C12" s="217"/>
      <c r="D12" s="51" t="s">
        <v>202</v>
      </c>
    </row>
    <row r="13" spans="1:4" ht="33" customHeight="1">
      <c r="A13" s="217" t="s">
        <v>172</v>
      </c>
      <c r="B13" s="217"/>
      <c r="C13" s="217"/>
      <c r="D13" s="51" t="s">
        <v>203</v>
      </c>
    </row>
    <row r="14" spans="1:4" ht="33" customHeight="1">
      <c r="A14" s="216" t="s">
        <v>159</v>
      </c>
      <c r="B14" s="216"/>
      <c r="C14" s="216"/>
      <c r="D14" s="51"/>
    </row>
    <row r="15" spans="1:4" ht="33" customHeight="1">
      <c r="A15" s="44"/>
      <c r="B15" s="217" t="s">
        <v>173</v>
      </c>
      <c r="C15" s="218"/>
      <c r="D15" s="51" t="s">
        <v>204</v>
      </c>
    </row>
    <row r="16" spans="1:4" ht="33" customHeight="1">
      <c r="A16" s="44"/>
      <c r="B16" s="217" t="s">
        <v>174</v>
      </c>
      <c r="C16" s="218"/>
      <c r="D16" s="51" t="s">
        <v>204</v>
      </c>
    </row>
    <row r="17" spans="1:4" ht="33" customHeight="1">
      <c r="A17" s="44"/>
      <c r="B17" s="217" t="s">
        <v>175</v>
      </c>
      <c r="C17" s="218"/>
      <c r="D17" s="51" t="s">
        <v>205</v>
      </c>
    </row>
    <row r="18" spans="1:4" ht="33" customHeight="1">
      <c r="A18" s="216" t="s">
        <v>196</v>
      </c>
      <c r="B18" s="216"/>
      <c r="C18" s="216"/>
      <c r="D18" s="51"/>
    </row>
    <row r="19" spans="1:4" ht="33" customHeight="1">
      <c r="A19" s="44"/>
      <c r="B19" s="217" t="s">
        <v>197</v>
      </c>
      <c r="C19" s="218"/>
      <c r="D19" s="51" t="s">
        <v>206</v>
      </c>
    </row>
    <row r="20" spans="1:4" ht="33" customHeight="1">
      <c r="A20" s="44"/>
      <c r="B20" s="217" t="s">
        <v>209</v>
      </c>
      <c r="C20" s="218"/>
      <c r="D20" s="51" t="s">
        <v>207</v>
      </c>
    </row>
    <row r="21" spans="1:4" ht="33" customHeight="1">
      <c r="A21" s="44"/>
      <c r="B21" s="217" t="s">
        <v>198</v>
      </c>
      <c r="C21" s="218"/>
      <c r="D21" s="51" t="s">
        <v>207</v>
      </c>
    </row>
    <row r="22" spans="1:4" ht="33" customHeight="1">
      <c r="A22" s="44"/>
      <c r="B22" s="217" t="s">
        <v>210</v>
      </c>
      <c r="C22" s="218"/>
      <c r="D22" s="51" t="s">
        <v>207</v>
      </c>
    </row>
    <row r="23" spans="1:4" ht="33" customHeight="1">
      <c r="A23" s="44"/>
      <c r="B23" s="217" t="s">
        <v>199</v>
      </c>
      <c r="C23" s="218"/>
      <c r="D23" s="51" t="s">
        <v>208</v>
      </c>
    </row>
  </sheetData>
  <mergeCells count="18">
    <mergeCell ref="B22:C22"/>
    <mergeCell ref="B23:C23"/>
    <mergeCell ref="A18:C18"/>
    <mergeCell ref="B19:C19"/>
    <mergeCell ref="B20:C20"/>
    <mergeCell ref="B21:C21"/>
    <mergeCell ref="A10:C10"/>
    <mergeCell ref="A11:C11"/>
    <mergeCell ref="A12:C12"/>
    <mergeCell ref="A13:C13"/>
    <mergeCell ref="A14:C14"/>
    <mergeCell ref="B15:C15"/>
    <mergeCell ref="B16:C16"/>
    <mergeCell ref="B17:C17"/>
    <mergeCell ref="A1:D1"/>
    <mergeCell ref="A2:C2"/>
    <mergeCell ref="B3:C3"/>
    <mergeCell ref="B4:C4"/>
  </mergeCells>
  <printOptions horizontalCentered="1"/>
  <pageMargins left="1.3385826771653544" right="0.7874015748031497" top="1.06299212598425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3" sqref="A3"/>
    </sheetView>
  </sheetViews>
  <sheetFormatPr defaultColWidth="9.00390625" defaultRowHeight="13.5"/>
  <cols>
    <col min="1" max="1" width="89.75390625" style="0" customWidth="1"/>
  </cols>
  <sheetData>
    <row r="1" ht="24">
      <c r="A1" s="53" t="s">
        <v>154</v>
      </c>
    </row>
    <row r="2" ht="30.75" customHeight="1">
      <c r="A2" s="54"/>
    </row>
    <row r="3" ht="60.75" customHeight="1">
      <c r="A3" s="55" t="s">
        <v>212</v>
      </c>
    </row>
    <row r="4" ht="30.75" customHeight="1">
      <c r="A4" s="55"/>
    </row>
    <row r="5" ht="13.5">
      <c r="A5" s="56" t="s">
        <v>155</v>
      </c>
    </row>
    <row r="6" ht="9" customHeight="1">
      <c r="A6" s="56"/>
    </row>
    <row r="7" ht="180" customHeight="1">
      <c r="A7" s="55" t="s">
        <v>213</v>
      </c>
    </row>
    <row r="8" ht="30.75" customHeight="1">
      <c r="A8" s="55"/>
    </row>
    <row r="9" ht="13.5">
      <c r="A9" s="56" t="s">
        <v>156</v>
      </c>
    </row>
    <row r="10" ht="9" customHeight="1">
      <c r="A10" s="56"/>
    </row>
    <row r="11" ht="121.5" customHeight="1">
      <c r="A11" s="55" t="s">
        <v>214</v>
      </c>
    </row>
  </sheetData>
  <printOptions/>
  <pageMargins left="0.7874015748031497" right="0.56" top="0.89" bottom="0.87" header="0.5118110236220472" footer="0.5118110236220472"/>
  <pageSetup horizontalDpi="600" verticalDpi="600" orientation="portrait" paperSize="9" r:id="rId1"/>
  <headerFooter alignWithMargins="0">
    <oddFooter>&amp;C&amp;"ＪＳ明朝,標準"- 1 -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0">
      <selection activeCell="A23" sqref="A23"/>
    </sheetView>
  </sheetViews>
  <sheetFormatPr defaultColWidth="9.00390625" defaultRowHeight="13.5"/>
  <cols>
    <col min="1" max="1" width="89.75390625" style="0" customWidth="1"/>
  </cols>
  <sheetData>
    <row r="1" ht="18" customHeight="1">
      <c r="A1" s="55"/>
    </row>
    <row r="2" ht="13.5">
      <c r="A2" s="55" t="s">
        <v>158</v>
      </c>
    </row>
    <row r="3" ht="9" customHeight="1">
      <c r="A3" s="55"/>
    </row>
    <row r="4" ht="60.75" customHeight="1">
      <c r="A4" s="55" t="s">
        <v>215</v>
      </c>
    </row>
    <row r="5" ht="30.75" customHeight="1">
      <c r="A5" s="55"/>
    </row>
    <row r="6" ht="13.5">
      <c r="A6" s="55" t="s">
        <v>161</v>
      </c>
    </row>
    <row r="7" ht="9" customHeight="1">
      <c r="A7" s="55"/>
    </row>
    <row r="8" ht="60.75" customHeight="1">
      <c r="A8" s="55" t="s">
        <v>216</v>
      </c>
    </row>
    <row r="9" ht="30.75" customHeight="1">
      <c r="A9" s="55"/>
    </row>
    <row r="10" ht="13.5">
      <c r="A10" s="55" t="s">
        <v>162</v>
      </c>
    </row>
    <row r="11" ht="9" customHeight="1">
      <c r="A11" s="55"/>
    </row>
    <row r="12" ht="60.75" customHeight="1">
      <c r="A12" s="55" t="s">
        <v>217</v>
      </c>
    </row>
    <row r="13" ht="30.75" customHeight="1">
      <c r="A13" s="55"/>
    </row>
    <row r="14" ht="13.5">
      <c r="A14" s="55" t="s">
        <v>272</v>
      </c>
    </row>
    <row r="15" ht="9" customHeight="1">
      <c r="A15" s="55"/>
    </row>
    <row r="16" ht="60.75" customHeight="1">
      <c r="A16" s="55" t="s">
        <v>218</v>
      </c>
    </row>
    <row r="17" ht="30.75" customHeight="1">
      <c r="A17" s="55"/>
    </row>
    <row r="18" ht="13.5">
      <c r="A18" s="55" t="s">
        <v>274</v>
      </c>
    </row>
    <row r="19" ht="9" customHeight="1">
      <c r="A19" s="55"/>
    </row>
    <row r="20" ht="60.75" customHeight="1">
      <c r="A20" s="55" t="s">
        <v>219</v>
      </c>
    </row>
  </sheetData>
  <printOptions/>
  <pageMargins left="0.7874015748031497" right="0.5511811023622047" top="0.9055118110236221" bottom="0.8661417322834646" header="0.5118110236220472" footer="0.5118110236220472"/>
  <pageSetup horizontalDpi="600" verticalDpi="600" orientation="portrait" paperSize="9" r:id="rId1"/>
  <headerFooter alignWithMargins="0">
    <oddFooter>&amp;C&amp;"ＪＳ明朝,標準"- ２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7"/>
  <sheetViews>
    <sheetView zoomScale="64" zoomScaleNormal="64" workbookViewId="0" topLeftCell="B1">
      <pane xSplit="2" ySplit="4" topLeftCell="G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J25" sqref="J25"/>
    </sheetView>
  </sheetViews>
  <sheetFormatPr defaultColWidth="9.00390625" defaultRowHeight="13.5"/>
  <cols>
    <col min="1" max="1" width="7.75390625" style="22" customWidth="1"/>
    <col min="2" max="3" width="7.125" style="22" customWidth="1"/>
    <col min="4" max="16" width="13.625" style="22" customWidth="1"/>
    <col min="17" max="16384" width="9.00390625" style="22" customWidth="1"/>
  </cols>
  <sheetData>
    <row r="1" spans="2:16" ht="24">
      <c r="B1" s="235" t="s">
        <v>0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ht="30" customHeight="1">
      <c r="P2" s="20" t="s">
        <v>220</v>
      </c>
    </row>
    <row r="3" spans="2:19" ht="15" customHeight="1">
      <c r="B3" s="17"/>
      <c r="C3" s="18" t="s">
        <v>1</v>
      </c>
      <c r="D3" s="227" t="s">
        <v>23</v>
      </c>
      <c r="E3" s="223" t="s">
        <v>24</v>
      </c>
      <c r="F3" s="223" t="s">
        <v>25</v>
      </c>
      <c r="G3" s="223" t="s">
        <v>26</v>
      </c>
      <c r="H3" s="223" t="s">
        <v>27</v>
      </c>
      <c r="I3" s="223" t="s">
        <v>28</v>
      </c>
      <c r="J3" s="223" t="s">
        <v>29</v>
      </c>
      <c r="K3" s="223" t="s">
        <v>30</v>
      </c>
      <c r="L3" s="223" t="s">
        <v>31</v>
      </c>
      <c r="M3" s="223" t="s">
        <v>221</v>
      </c>
      <c r="N3" s="223" t="s">
        <v>222</v>
      </c>
      <c r="O3" s="229" t="s">
        <v>223</v>
      </c>
      <c r="P3" s="231" t="s">
        <v>32</v>
      </c>
      <c r="Q3" s="1"/>
      <c r="R3" s="1"/>
      <c r="S3" s="1"/>
    </row>
    <row r="4" spans="2:19" ht="15" customHeight="1">
      <c r="B4" s="2" t="s">
        <v>2</v>
      </c>
      <c r="C4" s="19"/>
      <c r="D4" s="228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30"/>
      <c r="P4" s="232"/>
      <c r="Q4" s="1"/>
      <c r="R4" s="1"/>
      <c r="S4" s="1"/>
    </row>
    <row r="5" spans="2:19" s="23" customFormat="1" ht="30" customHeight="1">
      <c r="B5" s="219" t="s">
        <v>3</v>
      </c>
      <c r="C5" s="220"/>
      <c r="D5" s="3">
        <v>1010600</v>
      </c>
      <c r="E5" s="4">
        <v>856400</v>
      </c>
      <c r="F5" s="4">
        <v>1299500</v>
      </c>
      <c r="G5" s="4">
        <v>1228400</v>
      </c>
      <c r="H5" s="4">
        <v>1440200</v>
      </c>
      <c r="I5" s="4">
        <v>1046900</v>
      </c>
      <c r="J5" s="4">
        <v>922900</v>
      </c>
      <c r="K5" s="4">
        <v>1171700</v>
      </c>
      <c r="L5" s="4">
        <v>942400</v>
      </c>
      <c r="M5" s="4">
        <v>1267200</v>
      </c>
      <c r="N5" s="4">
        <v>1355500</v>
      </c>
      <c r="O5" s="3">
        <v>927200</v>
      </c>
      <c r="P5" s="5">
        <f aca="true" t="shared" si="0" ref="P5:P24">SUM(D5:O5)</f>
        <v>13468900</v>
      </c>
      <c r="Q5" s="6"/>
      <c r="R5" s="6"/>
      <c r="S5" s="6"/>
    </row>
    <row r="6" spans="2:19" s="23" customFormat="1" ht="30" customHeight="1">
      <c r="B6" s="221" t="s">
        <v>4</v>
      </c>
      <c r="C6" s="222"/>
      <c r="D6" s="7">
        <v>47000</v>
      </c>
      <c r="E6" s="8">
        <v>41000</v>
      </c>
      <c r="F6" s="8">
        <v>49000</v>
      </c>
      <c r="G6" s="8">
        <v>202000</v>
      </c>
      <c r="H6" s="8">
        <v>35000</v>
      </c>
      <c r="I6" s="8">
        <v>72000</v>
      </c>
      <c r="J6" s="8">
        <v>20000</v>
      </c>
      <c r="K6" s="8">
        <v>24000</v>
      </c>
      <c r="L6" s="8">
        <v>20000</v>
      </c>
      <c r="M6" s="8">
        <v>24000</v>
      </c>
      <c r="N6" s="8">
        <v>20000</v>
      </c>
      <c r="O6" s="7">
        <v>11000</v>
      </c>
      <c r="P6" s="9">
        <f t="shared" si="0"/>
        <v>565000</v>
      </c>
      <c r="Q6" s="6"/>
      <c r="R6" s="6"/>
      <c r="S6" s="6"/>
    </row>
    <row r="7" spans="2:19" s="23" customFormat="1" ht="30" customHeight="1">
      <c r="B7" s="221" t="s">
        <v>5</v>
      </c>
      <c r="C7" s="222"/>
      <c r="D7" s="7">
        <v>1368000</v>
      </c>
      <c r="E7" s="8">
        <v>264000</v>
      </c>
      <c r="F7" s="8">
        <v>277000</v>
      </c>
      <c r="G7" s="8">
        <v>373000</v>
      </c>
      <c r="H7" s="8">
        <v>369000</v>
      </c>
      <c r="I7" s="8">
        <v>269000</v>
      </c>
      <c r="J7" s="8">
        <v>253000</v>
      </c>
      <c r="K7" s="8">
        <v>285000</v>
      </c>
      <c r="L7" s="8">
        <v>312000</v>
      </c>
      <c r="M7" s="8">
        <v>367000</v>
      </c>
      <c r="N7" s="8">
        <v>423000</v>
      </c>
      <c r="O7" s="7">
        <v>272000</v>
      </c>
      <c r="P7" s="9">
        <f t="shared" si="0"/>
        <v>4832000</v>
      </c>
      <c r="Q7" s="6"/>
      <c r="R7" s="6"/>
      <c r="S7" s="6"/>
    </row>
    <row r="8" spans="2:19" s="23" customFormat="1" ht="30" customHeight="1">
      <c r="B8" s="221" t="s">
        <v>6</v>
      </c>
      <c r="C8" s="222"/>
      <c r="D8" s="7">
        <v>387000</v>
      </c>
      <c r="E8" s="8">
        <v>67000</v>
      </c>
      <c r="F8" s="8">
        <v>96000</v>
      </c>
      <c r="G8" s="8">
        <v>151000</v>
      </c>
      <c r="H8" s="8">
        <v>211000</v>
      </c>
      <c r="I8" s="8">
        <v>113000</v>
      </c>
      <c r="J8" s="8">
        <v>132000</v>
      </c>
      <c r="K8" s="8">
        <v>245000</v>
      </c>
      <c r="L8" s="8">
        <v>143000</v>
      </c>
      <c r="M8" s="8">
        <v>133000</v>
      </c>
      <c r="N8" s="8">
        <v>125000</v>
      </c>
      <c r="O8" s="7">
        <v>105000</v>
      </c>
      <c r="P8" s="9">
        <f t="shared" si="0"/>
        <v>1908000</v>
      </c>
      <c r="Q8" s="6"/>
      <c r="R8" s="6"/>
      <c r="S8" s="6"/>
    </row>
    <row r="9" spans="2:19" s="23" customFormat="1" ht="30" customHeight="1">
      <c r="B9" s="221" t="s">
        <v>7</v>
      </c>
      <c r="C9" s="222"/>
      <c r="D9" s="7">
        <v>226000</v>
      </c>
      <c r="E9" s="8">
        <v>53000</v>
      </c>
      <c r="F9" s="8">
        <v>68000</v>
      </c>
      <c r="G9" s="8">
        <v>84000</v>
      </c>
      <c r="H9" s="8">
        <v>116000</v>
      </c>
      <c r="I9" s="8">
        <v>61000</v>
      </c>
      <c r="J9" s="8">
        <v>107000</v>
      </c>
      <c r="K9" s="8">
        <v>69000</v>
      </c>
      <c r="L9" s="8">
        <v>84000</v>
      </c>
      <c r="M9" s="8">
        <v>150000</v>
      </c>
      <c r="N9" s="8">
        <v>80000</v>
      </c>
      <c r="O9" s="7">
        <v>55000</v>
      </c>
      <c r="P9" s="9">
        <f t="shared" si="0"/>
        <v>1153000</v>
      </c>
      <c r="Q9" s="6"/>
      <c r="R9" s="6"/>
      <c r="S9" s="6"/>
    </row>
    <row r="10" spans="2:19" s="23" customFormat="1" ht="30" customHeight="1">
      <c r="B10" s="221" t="s">
        <v>8</v>
      </c>
      <c r="C10" s="222"/>
      <c r="D10" s="7">
        <v>24000</v>
      </c>
      <c r="E10" s="8">
        <v>24000</v>
      </c>
      <c r="F10" s="8">
        <v>31000</v>
      </c>
      <c r="G10" s="8">
        <v>58000</v>
      </c>
      <c r="H10" s="8">
        <v>86000</v>
      </c>
      <c r="I10" s="8">
        <v>54000</v>
      </c>
      <c r="J10" s="8">
        <v>62000</v>
      </c>
      <c r="K10" s="8">
        <v>98000</v>
      </c>
      <c r="L10" s="8">
        <v>94000</v>
      </c>
      <c r="M10" s="8">
        <v>203000</v>
      </c>
      <c r="N10" s="8">
        <v>129000</v>
      </c>
      <c r="O10" s="7">
        <v>23000</v>
      </c>
      <c r="P10" s="9">
        <f t="shared" si="0"/>
        <v>886000</v>
      </c>
      <c r="Q10" s="6"/>
      <c r="R10" s="6"/>
      <c r="S10" s="6"/>
    </row>
    <row r="11" spans="2:19" s="23" customFormat="1" ht="30" customHeight="1">
      <c r="B11" s="221" t="s">
        <v>9</v>
      </c>
      <c r="C11" s="222"/>
      <c r="D11" s="7">
        <v>34000</v>
      </c>
      <c r="E11" s="8">
        <v>52000</v>
      </c>
      <c r="F11" s="8">
        <v>58000</v>
      </c>
      <c r="G11" s="8">
        <v>96000</v>
      </c>
      <c r="H11" s="8">
        <v>86000</v>
      </c>
      <c r="I11" s="8">
        <v>39000</v>
      </c>
      <c r="J11" s="8">
        <v>86000</v>
      </c>
      <c r="K11" s="8">
        <v>33000</v>
      </c>
      <c r="L11" s="8">
        <v>81000</v>
      </c>
      <c r="M11" s="8">
        <v>71000</v>
      </c>
      <c r="N11" s="8">
        <v>42000</v>
      </c>
      <c r="O11" s="7">
        <v>30000</v>
      </c>
      <c r="P11" s="9">
        <f t="shared" si="0"/>
        <v>708000</v>
      </c>
      <c r="Q11" s="6"/>
      <c r="R11" s="6"/>
      <c r="S11" s="6"/>
    </row>
    <row r="12" spans="2:19" s="23" customFormat="1" ht="30" customHeight="1">
      <c r="B12" s="221" t="s">
        <v>10</v>
      </c>
      <c r="C12" s="222"/>
      <c r="D12" s="7">
        <v>26000</v>
      </c>
      <c r="E12" s="8">
        <v>26000</v>
      </c>
      <c r="F12" s="8">
        <v>53000</v>
      </c>
      <c r="G12" s="8">
        <v>86000</v>
      </c>
      <c r="H12" s="8">
        <v>198000</v>
      </c>
      <c r="I12" s="8">
        <v>49000</v>
      </c>
      <c r="J12" s="8">
        <v>34000</v>
      </c>
      <c r="K12" s="8">
        <v>45000</v>
      </c>
      <c r="L12" s="8">
        <v>57000</v>
      </c>
      <c r="M12" s="8">
        <v>82000</v>
      </c>
      <c r="N12" s="8">
        <v>81000</v>
      </c>
      <c r="O12" s="7">
        <v>25000</v>
      </c>
      <c r="P12" s="9">
        <f t="shared" si="0"/>
        <v>762000</v>
      </c>
      <c r="Q12" s="6"/>
      <c r="R12" s="6"/>
      <c r="S12" s="6"/>
    </row>
    <row r="13" spans="2:19" s="23" customFormat="1" ht="30" customHeight="1">
      <c r="B13" s="221" t="s">
        <v>11</v>
      </c>
      <c r="C13" s="222"/>
      <c r="D13" s="7">
        <v>26000</v>
      </c>
      <c r="E13" s="8">
        <v>23000</v>
      </c>
      <c r="F13" s="8">
        <v>44000</v>
      </c>
      <c r="G13" s="8">
        <v>74000</v>
      </c>
      <c r="H13" s="8">
        <v>136000</v>
      </c>
      <c r="I13" s="8">
        <v>90000</v>
      </c>
      <c r="J13" s="8">
        <v>31000</v>
      </c>
      <c r="K13" s="8">
        <v>45000</v>
      </c>
      <c r="L13" s="8">
        <v>55000</v>
      </c>
      <c r="M13" s="8">
        <v>106000</v>
      </c>
      <c r="N13" s="8">
        <v>89000</v>
      </c>
      <c r="O13" s="7">
        <v>40000</v>
      </c>
      <c r="P13" s="9">
        <f t="shared" si="0"/>
        <v>759000</v>
      </c>
      <c r="Q13" s="6"/>
      <c r="R13" s="6"/>
      <c r="S13" s="6"/>
    </row>
    <row r="14" spans="2:19" s="23" customFormat="1" ht="30" customHeight="1">
      <c r="B14" s="221" t="s">
        <v>12</v>
      </c>
      <c r="C14" s="222"/>
      <c r="D14" s="7">
        <v>1665000</v>
      </c>
      <c r="E14" s="8">
        <v>333000</v>
      </c>
      <c r="F14" s="8">
        <v>105000</v>
      </c>
      <c r="G14" s="8">
        <v>647000</v>
      </c>
      <c r="H14" s="8">
        <v>194000</v>
      </c>
      <c r="I14" s="8">
        <v>168000</v>
      </c>
      <c r="J14" s="8">
        <v>136000</v>
      </c>
      <c r="K14" s="8">
        <v>149000</v>
      </c>
      <c r="L14" s="8">
        <v>107000</v>
      </c>
      <c r="M14" s="8">
        <v>208000</v>
      </c>
      <c r="N14" s="8">
        <v>178000</v>
      </c>
      <c r="O14" s="7">
        <v>82000</v>
      </c>
      <c r="P14" s="9">
        <f t="shared" si="0"/>
        <v>3972000</v>
      </c>
      <c r="Q14" s="6"/>
      <c r="R14" s="6"/>
      <c r="S14" s="6"/>
    </row>
    <row r="15" spans="2:19" s="23" customFormat="1" ht="30" customHeight="1">
      <c r="B15" s="221" t="s">
        <v>13</v>
      </c>
      <c r="C15" s="222"/>
      <c r="D15" s="7">
        <v>76000</v>
      </c>
      <c r="E15" s="8">
        <v>49000</v>
      </c>
      <c r="F15" s="8">
        <v>76000</v>
      </c>
      <c r="G15" s="8">
        <v>265000</v>
      </c>
      <c r="H15" s="8">
        <v>196000</v>
      </c>
      <c r="I15" s="8">
        <v>85000</v>
      </c>
      <c r="J15" s="8">
        <v>85000</v>
      </c>
      <c r="K15" s="8">
        <v>142000</v>
      </c>
      <c r="L15" s="8">
        <v>100000</v>
      </c>
      <c r="M15" s="8">
        <v>108000</v>
      </c>
      <c r="N15" s="8">
        <v>249000</v>
      </c>
      <c r="O15" s="7">
        <v>97000</v>
      </c>
      <c r="P15" s="9">
        <f t="shared" si="0"/>
        <v>1528000</v>
      </c>
      <c r="Q15" s="6"/>
      <c r="R15" s="6"/>
      <c r="S15" s="6"/>
    </row>
    <row r="16" spans="2:19" s="23" customFormat="1" ht="30" customHeight="1">
      <c r="B16" s="221" t="s">
        <v>14</v>
      </c>
      <c r="C16" s="222"/>
      <c r="D16" s="7">
        <v>27000</v>
      </c>
      <c r="E16" s="8">
        <v>17000</v>
      </c>
      <c r="F16" s="8">
        <v>13000</v>
      </c>
      <c r="G16" s="8">
        <v>37000</v>
      </c>
      <c r="H16" s="8">
        <v>400000</v>
      </c>
      <c r="I16" s="8">
        <v>27000</v>
      </c>
      <c r="J16" s="8">
        <v>17000</v>
      </c>
      <c r="K16" s="8">
        <v>63000</v>
      </c>
      <c r="L16" s="8">
        <v>47000</v>
      </c>
      <c r="M16" s="8">
        <v>53000</v>
      </c>
      <c r="N16" s="8">
        <v>63000</v>
      </c>
      <c r="O16" s="7">
        <v>20000</v>
      </c>
      <c r="P16" s="9">
        <f t="shared" si="0"/>
        <v>784000</v>
      </c>
      <c r="Q16" s="6"/>
      <c r="R16" s="6"/>
      <c r="S16" s="6"/>
    </row>
    <row r="17" spans="2:19" s="23" customFormat="1" ht="30" customHeight="1">
      <c r="B17" s="221" t="s">
        <v>15</v>
      </c>
      <c r="C17" s="222"/>
      <c r="D17" s="7">
        <v>22000</v>
      </c>
      <c r="E17" s="8">
        <v>23000</v>
      </c>
      <c r="F17" s="8">
        <v>36000</v>
      </c>
      <c r="G17" s="8">
        <v>401000</v>
      </c>
      <c r="H17" s="8">
        <v>132000</v>
      </c>
      <c r="I17" s="8">
        <v>69000</v>
      </c>
      <c r="J17" s="8">
        <v>84000</v>
      </c>
      <c r="K17" s="8">
        <v>195000</v>
      </c>
      <c r="L17" s="8">
        <v>66000</v>
      </c>
      <c r="M17" s="8">
        <v>37000</v>
      </c>
      <c r="N17" s="8">
        <v>61000</v>
      </c>
      <c r="O17" s="7">
        <v>25000</v>
      </c>
      <c r="P17" s="9">
        <f t="shared" si="0"/>
        <v>1151000</v>
      </c>
      <c r="Q17" s="6"/>
      <c r="R17" s="6"/>
      <c r="S17" s="6"/>
    </row>
    <row r="18" spans="2:19" s="23" customFormat="1" ht="30" customHeight="1">
      <c r="B18" s="221" t="s">
        <v>16</v>
      </c>
      <c r="C18" s="222"/>
      <c r="D18" s="7">
        <v>15000</v>
      </c>
      <c r="E18" s="8">
        <v>15000</v>
      </c>
      <c r="F18" s="8">
        <v>12000</v>
      </c>
      <c r="G18" s="8">
        <v>11000</v>
      </c>
      <c r="H18" s="8">
        <v>23000</v>
      </c>
      <c r="I18" s="8">
        <v>18000</v>
      </c>
      <c r="J18" s="8">
        <v>25000</v>
      </c>
      <c r="K18" s="8">
        <v>33000</v>
      </c>
      <c r="L18" s="8">
        <v>15000</v>
      </c>
      <c r="M18" s="8">
        <v>21000</v>
      </c>
      <c r="N18" s="8">
        <v>16000</v>
      </c>
      <c r="O18" s="7">
        <v>10000</v>
      </c>
      <c r="P18" s="9">
        <f t="shared" si="0"/>
        <v>214000</v>
      </c>
      <c r="Q18" s="6"/>
      <c r="R18" s="6"/>
      <c r="S18" s="6"/>
    </row>
    <row r="19" spans="2:19" s="23" customFormat="1" ht="30" customHeight="1">
      <c r="B19" s="221" t="s">
        <v>17</v>
      </c>
      <c r="C19" s="222"/>
      <c r="D19" s="7">
        <v>9000</v>
      </c>
      <c r="E19" s="8">
        <v>8000</v>
      </c>
      <c r="F19" s="8">
        <v>10000</v>
      </c>
      <c r="G19" s="8">
        <v>10000</v>
      </c>
      <c r="H19" s="8">
        <v>10000</v>
      </c>
      <c r="I19" s="8">
        <v>9000</v>
      </c>
      <c r="J19" s="8">
        <v>25000</v>
      </c>
      <c r="K19" s="8">
        <v>13000</v>
      </c>
      <c r="L19" s="8">
        <v>13000</v>
      </c>
      <c r="M19" s="8">
        <v>10000</v>
      </c>
      <c r="N19" s="8">
        <v>10000</v>
      </c>
      <c r="O19" s="7">
        <v>7000</v>
      </c>
      <c r="P19" s="9">
        <f t="shared" si="0"/>
        <v>134000</v>
      </c>
      <c r="Q19" s="6"/>
      <c r="R19" s="6"/>
      <c r="S19" s="6"/>
    </row>
    <row r="20" spans="2:19" s="23" customFormat="1" ht="30" customHeight="1">
      <c r="B20" s="221" t="s">
        <v>18</v>
      </c>
      <c r="C20" s="222"/>
      <c r="D20" s="7">
        <v>2000</v>
      </c>
      <c r="E20" s="8">
        <v>1000</v>
      </c>
      <c r="F20" s="8">
        <v>3000</v>
      </c>
      <c r="G20" s="8">
        <v>8000</v>
      </c>
      <c r="H20" s="8">
        <v>31000</v>
      </c>
      <c r="I20" s="8">
        <v>14000</v>
      </c>
      <c r="J20" s="8">
        <v>17000</v>
      </c>
      <c r="K20" s="8">
        <v>32000</v>
      </c>
      <c r="L20" s="8">
        <v>19000</v>
      </c>
      <c r="M20" s="8">
        <v>53000</v>
      </c>
      <c r="N20" s="8">
        <v>29000</v>
      </c>
      <c r="O20" s="7">
        <v>2000</v>
      </c>
      <c r="P20" s="9">
        <f t="shared" si="0"/>
        <v>211000</v>
      </c>
      <c r="Q20" s="6"/>
      <c r="R20" s="6"/>
      <c r="S20" s="6"/>
    </row>
    <row r="21" spans="2:19" s="23" customFormat="1" ht="30" customHeight="1">
      <c r="B21" s="221" t="s">
        <v>19</v>
      </c>
      <c r="C21" s="222"/>
      <c r="D21" s="7">
        <v>29000</v>
      </c>
      <c r="E21" s="8">
        <v>27000</v>
      </c>
      <c r="F21" s="8">
        <v>36000</v>
      </c>
      <c r="G21" s="8">
        <v>48000</v>
      </c>
      <c r="H21" s="8">
        <v>89000</v>
      </c>
      <c r="I21" s="8">
        <v>48000</v>
      </c>
      <c r="J21" s="8">
        <v>92000</v>
      </c>
      <c r="K21" s="8">
        <v>162000</v>
      </c>
      <c r="L21" s="8">
        <v>73000</v>
      </c>
      <c r="M21" s="8">
        <v>75000</v>
      </c>
      <c r="N21" s="8">
        <v>70000</v>
      </c>
      <c r="O21" s="7">
        <v>24000</v>
      </c>
      <c r="P21" s="9">
        <f t="shared" si="0"/>
        <v>773000</v>
      </c>
      <c r="Q21" s="6"/>
      <c r="R21" s="6"/>
      <c r="S21" s="6"/>
    </row>
    <row r="22" spans="2:19" s="23" customFormat="1" ht="30" customHeight="1">
      <c r="B22" s="221" t="s">
        <v>20</v>
      </c>
      <c r="C22" s="222"/>
      <c r="D22" s="7">
        <v>9000</v>
      </c>
      <c r="E22" s="8">
        <v>7000</v>
      </c>
      <c r="F22" s="8">
        <v>11000</v>
      </c>
      <c r="G22" s="8">
        <v>25000</v>
      </c>
      <c r="H22" s="8">
        <v>22000</v>
      </c>
      <c r="I22" s="8">
        <v>14000</v>
      </c>
      <c r="J22" s="8">
        <v>21000</v>
      </c>
      <c r="K22" s="8">
        <v>43000</v>
      </c>
      <c r="L22" s="8">
        <v>16000</v>
      </c>
      <c r="M22" s="8">
        <v>13000</v>
      </c>
      <c r="N22" s="8">
        <v>8000</v>
      </c>
      <c r="O22" s="7">
        <v>9000</v>
      </c>
      <c r="P22" s="9">
        <f t="shared" si="0"/>
        <v>198000</v>
      </c>
      <c r="Q22" s="6"/>
      <c r="R22" s="6"/>
      <c r="S22" s="6"/>
    </row>
    <row r="23" spans="2:19" s="23" customFormat="1" ht="30" customHeight="1">
      <c r="B23" s="221" t="s">
        <v>21</v>
      </c>
      <c r="C23" s="222"/>
      <c r="D23" s="7">
        <v>31000</v>
      </c>
      <c r="E23" s="8">
        <v>13000</v>
      </c>
      <c r="F23" s="8">
        <v>31000</v>
      </c>
      <c r="G23" s="8">
        <v>63000</v>
      </c>
      <c r="H23" s="8">
        <v>103000</v>
      </c>
      <c r="I23" s="8">
        <v>54000</v>
      </c>
      <c r="J23" s="8">
        <v>67000</v>
      </c>
      <c r="K23" s="8">
        <v>94000</v>
      </c>
      <c r="L23" s="8">
        <v>63000</v>
      </c>
      <c r="M23" s="8">
        <v>76000</v>
      </c>
      <c r="N23" s="8">
        <v>81000</v>
      </c>
      <c r="O23" s="7">
        <v>27000</v>
      </c>
      <c r="P23" s="9">
        <f t="shared" si="0"/>
        <v>703000</v>
      </c>
      <c r="Q23" s="6"/>
      <c r="R23" s="6"/>
      <c r="S23" s="6"/>
    </row>
    <row r="24" spans="2:19" s="23" customFormat="1" ht="30" customHeight="1" thickBot="1">
      <c r="B24" s="225" t="s">
        <v>22</v>
      </c>
      <c r="C24" s="226"/>
      <c r="D24" s="10">
        <v>12000</v>
      </c>
      <c r="E24" s="11">
        <v>10000</v>
      </c>
      <c r="F24" s="11">
        <v>19000</v>
      </c>
      <c r="G24" s="11">
        <v>26000</v>
      </c>
      <c r="H24" s="11">
        <v>36000</v>
      </c>
      <c r="I24" s="11">
        <v>19000</v>
      </c>
      <c r="J24" s="11">
        <v>25000</v>
      </c>
      <c r="K24" s="11">
        <v>45000</v>
      </c>
      <c r="L24" s="11">
        <v>23000</v>
      </c>
      <c r="M24" s="11">
        <v>28000</v>
      </c>
      <c r="N24" s="11">
        <v>36000</v>
      </c>
      <c r="O24" s="10">
        <v>13000</v>
      </c>
      <c r="P24" s="12">
        <f t="shared" si="0"/>
        <v>292000</v>
      </c>
      <c r="Q24" s="6"/>
      <c r="R24" s="6"/>
      <c r="S24" s="6"/>
    </row>
    <row r="25" spans="2:19" s="23" customFormat="1" ht="30" customHeight="1" thickTop="1">
      <c r="B25" s="233" t="s">
        <v>32</v>
      </c>
      <c r="C25" s="234"/>
      <c r="D25" s="13">
        <f aca="true" t="shared" si="1" ref="D25:P25">SUM(D5:D24)</f>
        <v>5045600</v>
      </c>
      <c r="E25" s="14">
        <f t="shared" si="1"/>
        <v>1909400</v>
      </c>
      <c r="F25" s="14">
        <f t="shared" si="1"/>
        <v>2327500</v>
      </c>
      <c r="G25" s="14">
        <f t="shared" si="1"/>
        <v>3893400</v>
      </c>
      <c r="H25" s="14">
        <f t="shared" si="1"/>
        <v>3913200</v>
      </c>
      <c r="I25" s="14">
        <f t="shared" si="1"/>
        <v>2318900</v>
      </c>
      <c r="J25" s="14">
        <f t="shared" si="1"/>
        <v>2241900</v>
      </c>
      <c r="K25" s="14">
        <f t="shared" si="1"/>
        <v>2986700</v>
      </c>
      <c r="L25" s="14">
        <f t="shared" si="1"/>
        <v>2330400</v>
      </c>
      <c r="M25" s="14">
        <f t="shared" si="1"/>
        <v>3085200</v>
      </c>
      <c r="N25" s="14">
        <f t="shared" si="1"/>
        <v>3145500</v>
      </c>
      <c r="O25" s="15">
        <f t="shared" si="1"/>
        <v>1804200</v>
      </c>
      <c r="P25" s="16">
        <f t="shared" si="1"/>
        <v>35001900</v>
      </c>
      <c r="Q25" s="6"/>
      <c r="R25" s="6"/>
      <c r="S25" s="6"/>
    </row>
    <row r="26" spans="2:19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mergeCells count="35">
    <mergeCell ref="O3:O4"/>
    <mergeCell ref="P3:P4"/>
    <mergeCell ref="B25:C25"/>
    <mergeCell ref="B1:P1"/>
    <mergeCell ref="K3:K4"/>
    <mergeCell ref="L3:L4"/>
    <mergeCell ref="M3:M4"/>
    <mergeCell ref="N3:N4"/>
    <mergeCell ref="G3:G4"/>
    <mergeCell ref="H3:H4"/>
    <mergeCell ref="I3:I4"/>
    <mergeCell ref="J3:J4"/>
    <mergeCell ref="B24:C24"/>
    <mergeCell ref="D3:D4"/>
    <mergeCell ref="E3:E4"/>
    <mergeCell ref="F3:F4"/>
    <mergeCell ref="B20:C20"/>
    <mergeCell ref="B21:C21"/>
    <mergeCell ref="B22:C22"/>
    <mergeCell ref="B23:C23"/>
    <mergeCell ref="B16:C16"/>
    <mergeCell ref="B17:C17"/>
    <mergeCell ref="B18:C18"/>
    <mergeCell ref="B19:C19"/>
    <mergeCell ref="B15:C15"/>
    <mergeCell ref="B7:C7"/>
    <mergeCell ref="B6:C6"/>
    <mergeCell ref="B11:C11"/>
    <mergeCell ref="B12:C12"/>
    <mergeCell ref="B13:C13"/>
    <mergeCell ref="B14:C14"/>
    <mergeCell ref="B5:C5"/>
    <mergeCell ref="B8:C8"/>
    <mergeCell ref="B9:C9"/>
    <mergeCell ref="B10:C10"/>
  </mergeCells>
  <printOptions horizontalCentered="1"/>
  <pageMargins left="0.38" right="0.47" top="0.76" bottom="0.99" header="0.5118110236220472" footer="0.81"/>
  <pageSetup fitToHeight="1" fitToWidth="1" horizontalDpi="600" verticalDpi="600" orientation="landscape" paperSize="9" scale="70" r:id="rId2"/>
  <headerFooter alignWithMargins="0">
    <oddFooter>&amp;R&amp;"ＪＳ明朝,標準"※　市町村合併により、月ヶ瀬地域は奈良地域に含めています。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7"/>
  <sheetViews>
    <sheetView zoomScale="75" zoomScaleNormal="75" workbookViewId="0" topLeftCell="J1">
      <selection activeCell="J2" sqref="J2"/>
    </sheetView>
  </sheetViews>
  <sheetFormatPr defaultColWidth="9.00390625" defaultRowHeight="13.5"/>
  <cols>
    <col min="1" max="1" width="9.00390625" style="22" customWidth="1"/>
    <col min="2" max="3" width="5.625" style="22" customWidth="1"/>
    <col min="4" max="17" width="12.125" style="22" bestFit="1" customWidth="1"/>
    <col min="18" max="18" width="12.125" style="22" customWidth="1"/>
    <col min="19" max="19" width="12.125" style="22" bestFit="1" customWidth="1"/>
    <col min="20" max="21" width="5.625" style="22" customWidth="1"/>
    <col min="22" max="16384" width="9.00390625" style="22" customWidth="1"/>
  </cols>
  <sheetData>
    <row r="1" spans="2:21" ht="24">
      <c r="B1" s="235" t="s">
        <v>34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6"/>
    </row>
    <row r="2" ht="30" customHeight="1">
      <c r="U2" s="20" t="s">
        <v>224</v>
      </c>
    </row>
    <row r="3" spans="2:23" ht="15" customHeight="1">
      <c r="B3" s="17"/>
      <c r="C3" s="18" t="s">
        <v>35</v>
      </c>
      <c r="D3" s="237" t="s">
        <v>38</v>
      </c>
      <c r="E3" s="237" t="s">
        <v>39</v>
      </c>
      <c r="F3" s="237" t="s">
        <v>40</v>
      </c>
      <c r="G3" s="237" t="s">
        <v>41</v>
      </c>
      <c r="H3" s="237" t="s">
        <v>42</v>
      </c>
      <c r="I3" s="237" t="s">
        <v>43</v>
      </c>
      <c r="J3" s="237" t="s">
        <v>44</v>
      </c>
      <c r="K3" s="237" t="s">
        <v>45</v>
      </c>
      <c r="L3" s="237" t="s">
        <v>46</v>
      </c>
      <c r="M3" s="237" t="s">
        <v>47</v>
      </c>
      <c r="N3" s="237" t="s">
        <v>48</v>
      </c>
      <c r="O3" s="239" t="s">
        <v>49</v>
      </c>
      <c r="P3" s="237" t="s">
        <v>50</v>
      </c>
      <c r="Q3" s="237" t="s">
        <v>36</v>
      </c>
      <c r="R3" s="237" t="s">
        <v>51</v>
      </c>
      <c r="S3" s="241" t="s">
        <v>225</v>
      </c>
      <c r="T3" s="21" t="s">
        <v>35</v>
      </c>
      <c r="U3" s="24"/>
      <c r="V3" s="1"/>
      <c r="W3" s="1"/>
    </row>
    <row r="4" spans="2:23" ht="15" customHeight="1">
      <c r="B4" s="25" t="s">
        <v>2</v>
      </c>
      <c r="C4" s="19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40"/>
      <c r="P4" s="238"/>
      <c r="Q4" s="238"/>
      <c r="R4" s="238"/>
      <c r="S4" s="242"/>
      <c r="T4" s="26"/>
      <c r="U4" s="27" t="s">
        <v>2</v>
      </c>
      <c r="V4" s="1"/>
      <c r="W4" s="1"/>
    </row>
    <row r="5" spans="2:23" s="23" customFormat="1" ht="30" customHeight="1">
      <c r="B5" s="219" t="s">
        <v>3</v>
      </c>
      <c r="C5" s="220"/>
      <c r="D5" s="4">
        <v>14543500</v>
      </c>
      <c r="E5" s="4">
        <v>14199800</v>
      </c>
      <c r="F5" s="4">
        <v>13982200</v>
      </c>
      <c r="G5" s="4">
        <v>13750800</v>
      </c>
      <c r="H5" s="4">
        <v>13546100</v>
      </c>
      <c r="I5" s="4">
        <v>13468000</v>
      </c>
      <c r="J5" s="4">
        <v>13391600</v>
      </c>
      <c r="K5" s="3">
        <v>12960700</v>
      </c>
      <c r="L5" s="4">
        <v>13060900</v>
      </c>
      <c r="M5" s="4">
        <v>13260800</v>
      </c>
      <c r="N5" s="4">
        <v>13602200</v>
      </c>
      <c r="O5" s="3">
        <v>13899400</v>
      </c>
      <c r="P5" s="4">
        <v>13930600</v>
      </c>
      <c r="Q5" s="4">
        <v>12933300</v>
      </c>
      <c r="R5" s="4">
        <v>13050300</v>
      </c>
      <c r="S5" s="60">
        <v>13468900</v>
      </c>
      <c r="T5" s="219" t="str">
        <f>B5</f>
        <v>奈良</v>
      </c>
      <c r="U5" s="220"/>
      <c r="V5" s="6"/>
      <c r="W5" s="6"/>
    </row>
    <row r="6" spans="2:23" s="23" customFormat="1" ht="30" customHeight="1">
      <c r="B6" s="221" t="s">
        <v>37</v>
      </c>
      <c r="C6" s="222"/>
      <c r="D6" s="8">
        <v>269000</v>
      </c>
      <c r="E6" s="8">
        <v>325000</v>
      </c>
      <c r="F6" s="8">
        <v>289000</v>
      </c>
      <c r="G6" s="8">
        <v>324000</v>
      </c>
      <c r="H6" s="8">
        <v>289000</v>
      </c>
      <c r="I6" s="8">
        <v>290000</v>
      </c>
      <c r="J6" s="8">
        <v>288000</v>
      </c>
      <c r="K6" s="7">
        <v>357000</v>
      </c>
      <c r="L6" s="8">
        <v>477000</v>
      </c>
      <c r="M6" s="8">
        <v>534000</v>
      </c>
      <c r="N6" s="8">
        <v>541000</v>
      </c>
      <c r="O6" s="7">
        <v>588000</v>
      </c>
      <c r="P6" s="8">
        <v>591000</v>
      </c>
      <c r="Q6" s="8">
        <v>522000</v>
      </c>
      <c r="R6" s="61"/>
      <c r="S6" s="28"/>
      <c r="T6" s="221" t="str">
        <f aca="true" t="shared" si="0" ref="T6:T26">B6</f>
        <v>月ヶ瀬</v>
      </c>
      <c r="U6" s="222"/>
      <c r="V6" s="6"/>
      <c r="W6" s="6"/>
    </row>
    <row r="7" spans="2:23" s="23" customFormat="1" ht="30" customHeight="1">
      <c r="B7" s="221" t="s">
        <v>4</v>
      </c>
      <c r="C7" s="222"/>
      <c r="D7" s="8">
        <v>725000</v>
      </c>
      <c r="E7" s="8">
        <v>777000</v>
      </c>
      <c r="F7" s="8">
        <v>756000</v>
      </c>
      <c r="G7" s="8">
        <v>741000</v>
      </c>
      <c r="H7" s="8">
        <v>741000</v>
      </c>
      <c r="I7" s="8">
        <v>1110000</v>
      </c>
      <c r="J7" s="8">
        <v>784000</v>
      </c>
      <c r="K7" s="7">
        <v>788000</v>
      </c>
      <c r="L7" s="8">
        <v>783000</v>
      </c>
      <c r="M7" s="8">
        <v>710000</v>
      </c>
      <c r="N7" s="8">
        <v>728000</v>
      </c>
      <c r="O7" s="7">
        <v>714000</v>
      </c>
      <c r="P7" s="8">
        <v>673000</v>
      </c>
      <c r="Q7" s="8">
        <v>610000</v>
      </c>
      <c r="R7" s="8">
        <v>577000</v>
      </c>
      <c r="S7" s="62">
        <v>565000</v>
      </c>
      <c r="T7" s="221" t="str">
        <f t="shared" si="0"/>
        <v>矢田</v>
      </c>
      <c r="U7" s="222"/>
      <c r="V7" s="6"/>
      <c r="W7" s="6"/>
    </row>
    <row r="8" spans="2:23" s="23" customFormat="1" ht="30" customHeight="1">
      <c r="B8" s="221" t="s">
        <v>5</v>
      </c>
      <c r="C8" s="222"/>
      <c r="D8" s="8">
        <v>4685000</v>
      </c>
      <c r="E8" s="8">
        <v>4672000</v>
      </c>
      <c r="F8" s="8">
        <v>4646000</v>
      </c>
      <c r="G8" s="8">
        <v>4518000</v>
      </c>
      <c r="H8" s="8">
        <v>4181000</v>
      </c>
      <c r="I8" s="8">
        <v>4539000</v>
      </c>
      <c r="J8" s="8">
        <v>4502000</v>
      </c>
      <c r="K8" s="7">
        <v>4849000</v>
      </c>
      <c r="L8" s="8">
        <v>4581000</v>
      </c>
      <c r="M8" s="8">
        <v>4710000</v>
      </c>
      <c r="N8" s="8">
        <v>4561000</v>
      </c>
      <c r="O8" s="7">
        <v>4455000</v>
      </c>
      <c r="P8" s="8">
        <v>4499000</v>
      </c>
      <c r="Q8" s="8">
        <v>4666000</v>
      </c>
      <c r="R8" s="8">
        <v>4834000</v>
      </c>
      <c r="S8" s="62">
        <v>4832000</v>
      </c>
      <c r="T8" s="221" t="str">
        <f t="shared" si="0"/>
        <v>山の辺</v>
      </c>
      <c r="U8" s="222"/>
      <c r="V8" s="6"/>
      <c r="W8" s="6"/>
    </row>
    <row r="9" spans="2:23" s="23" customFormat="1" ht="30" customHeight="1">
      <c r="B9" s="221" t="s">
        <v>6</v>
      </c>
      <c r="C9" s="222"/>
      <c r="D9" s="8">
        <v>3688000</v>
      </c>
      <c r="E9" s="8">
        <v>3848000</v>
      </c>
      <c r="F9" s="8">
        <v>3723000</v>
      </c>
      <c r="G9" s="8">
        <v>3639000</v>
      </c>
      <c r="H9" s="8">
        <v>3398000</v>
      </c>
      <c r="I9" s="8">
        <v>3097000</v>
      </c>
      <c r="J9" s="8">
        <v>2994000</v>
      </c>
      <c r="K9" s="7">
        <v>3043000</v>
      </c>
      <c r="L9" s="8">
        <v>2490000</v>
      </c>
      <c r="M9" s="8">
        <v>2101000</v>
      </c>
      <c r="N9" s="8">
        <v>2019000</v>
      </c>
      <c r="O9" s="7">
        <v>1988000</v>
      </c>
      <c r="P9" s="8">
        <v>1865000</v>
      </c>
      <c r="Q9" s="8">
        <v>1874000</v>
      </c>
      <c r="R9" s="8">
        <v>1883000</v>
      </c>
      <c r="S9" s="62">
        <v>1908000</v>
      </c>
      <c r="T9" s="221" t="str">
        <f t="shared" si="0"/>
        <v>生駒</v>
      </c>
      <c r="U9" s="222"/>
      <c r="V9" s="6"/>
      <c r="W9" s="6"/>
    </row>
    <row r="10" spans="2:23" s="23" customFormat="1" ht="30" customHeight="1">
      <c r="B10" s="221" t="s">
        <v>7</v>
      </c>
      <c r="C10" s="222"/>
      <c r="D10" s="8">
        <v>1146000</v>
      </c>
      <c r="E10" s="8">
        <v>1556000</v>
      </c>
      <c r="F10" s="8">
        <v>1697000</v>
      </c>
      <c r="G10" s="8">
        <v>1869000</v>
      </c>
      <c r="H10" s="8">
        <v>1776000</v>
      </c>
      <c r="I10" s="8">
        <v>1783000</v>
      </c>
      <c r="J10" s="8">
        <v>1665000</v>
      </c>
      <c r="K10" s="7">
        <v>1482000</v>
      </c>
      <c r="L10" s="8">
        <v>1358000</v>
      </c>
      <c r="M10" s="8">
        <v>1143000</v>
      </c>
      <c r="N10" s="8">
        <v>1167000</v>
      </c>
      <c r="O10" s="7">
        <v>1174000</v>
      </c>
      <c r="P10" s="8">
        <v>1116000</v>
      </c>
      <c r="Q10" s="8">
        <v>1126000</v>
      </c>
      <c r="R10" s="8">
        <v>1143000</v>
      </c>
      <c r="S10" s="62">
        <v>1153000</v>
      </c>
      <c r="T10" s="221" t="str">
        <f t="shared" si="0"/>
        <v>信貴</v>
      </c>
      <c r="U10" s="222"/>
      <c r="V10" s="6"/>
      <c r="W10" s="6"/>
    </row>
    <row r="11" spans="2:23" s="23" customFormat="1" ht="30" customHeight="1">
      <c r="B11" s="221" t="s">
        <v>8</v>
      </c>
      <c r="C11" s="222"/>
      <c r="D11" s="8">
        <v>209000</v>
      </c>
      <c r="E11" s="8">
        <v>229000</v>
      </c>
      <c r="F11" s="8">
        <v>230000</v>
      </c>
      <c r="G11" s="8">
        <v>228000</v>
      </c>
      <c r="H11" s="8">
        <v>309000</v>
      </c>
      <c r="I11" s="8">
        <v>317000</v>
      </c>
      <c r="J11" s="8">
        <v>326000</v>
      </c>
      <c r="K11" s="7">
        <v>327000</v>
      </c>
      <c r="L11" s="8">
        <v>447000</v>
      </c>
      <c r="M11" s="8">
        <v>497000</v>
      </c>
      <c r="N11" s="8">
        <v>569000</v>
      </c>
      <c r="O11" s="7">
        <v>556000</v>
      </c>
      <c r="P11" s="8">
        <v>620000</v>
      </c>
      <c r="Q11" s="8">
        <v>742000</v>
      </c>
      <c r="R11" s="8">
        <v>900000</v>
      </c>
      <c r="S11" s="62">
        <v>886000</v>
      </c>
      <c r="T11" s="221" t="str">
        <f t="shared" si="0"/>
        <v>曽爾</v>
      </c>
      <c r="U11" s="222"/>
      <c r="V11" s="6"/>
      <c r="W11" s="6"/>
    </row>
    <row r="12" spans="2:23" s="23" customFormat="1" ht="30" customHeight="1">
      <c r="B12" s="221" t="s">
        <v>9</v>
      </c>
      <c r="C12" s="222"/>
      <c r="D12" s="8">
        <v>617000</v>
      </c>
      <c r="E12" s="8">
        <v>631000</v>
      </c>
      <c r="F12" s="8">
        <v>644000</v>
      </c>
      <c r="G12" s="8">
        <v>743000</v>
      </c>
      <c r="H12" s="8">
        <v>741000</v>
      </c>
      <c r="I12" s="8">
        <v>688000</v>
      </c>
      <c r="J12" s="8">
        <v>783000</v>
      </c>
      <c r="K12" s="7">
        <v>733000</v>
      </c>
      <c r="L12" s="8">
        <v>745000</v>
      </c>
      <c r="M12" s="8">
        <v>733000</v>
      </c>
      <c r="N12" s="8">
        <v>743000</v>
      </c>
      <c r="O12" s="7">
        <v>709000</v>
      </c>
      <c r="P12" s="8">
        <v>671000</v>
      </c>
      <c r="Q12" s="8">
        <v>670000</v>
      </c>
      <c r="R12" s="8">
        <v>723000</v>
      </c>
      <c r="S12" s="62">
        <v>708000</v>
      </c>
      <c r="T12" s="221" t="str">
        <f t="shared" si="0"/>
        <v>二上・當麻</v>
      </c>
      <c r="U12" s="222"/>
      <c r="V12" s="6"/>
      <c r="W12" s="6"/>
    </row>
    <row r="13" spans="2:23" s="23" customFormat="1" ht="30" customHeight="1">
      <c r="B13" s="221" t="s">
        <v>10</v>
      </c>
      <c r="C13" s="222"/>
      <c r="D13" s="8">
        <v>947000</v>
      </c>
      <c r="E13" s="8">
        <v>987000</v>
      </c>
      <c r="F13" s="8">
        <v>893000</v>
      </c>
      <c r="G13" s="8">
        <v>822000</v>
      </c>
      <c r="H13" s="8">
        <v>788000</v>
      </c>
      <c r="I13" s="8">
        <v>899000</v>
      </c>
      <c r="J13" s="8">
        <v>704000</v>
      </c>
      <c r="K13" s="7">
        <v>673000</v>
      </c>
      <c r="L13" s="8">
        <v>684000</v>
      </c>
      <c r="M13" s="8">
        <v>829000</v>
      </c>
      <c r="N13" s="8">
        <v>765000</v>
      </c>
      <c r="O13" s="7">
        <v>768000</v>
      </c>
      <c r="P13" s="8">
        <v>755000</v>
      </c>
      <c r="Q13" s="8">
        <v>712000</v>
      </c>
      <c r="R13" s="8">
        <v>669000</v>
      </c>
      <c r="S13" s="62">
        <v>762000</v>
      </c>
      <c r="T13" s="221" t="str">
        <f t="shared" si="0"/>
        <v>明日香</v>
      </c>
      <c r="U13" s="222"/>
      <c r="V13" s="6"/>
      <c r="W13" s="6"/>
    </row>
    <row r="14" spans="2:23" s="23" customFormat="1" ht="30" customHeight="1">
      <c r="B14" s="221" t="s">
        <v>11</v>
      </c>
      <c r="C14" s="222"/>
      <c r="D14" s="8">
        <v>1109000</v>
      </c>
      <c r="E14" s="8">
        <v>1366000</v>
      </c>
      <c r="F14" s="8">
        <v>1344000</v>
      </c>
      <c r="G14" s="8">
        <v>1304000</v>
      </c>
      <c r="H14" s="8">
        <v>1186000</v>
      </c>
      <c r="I14" s="8">
        <v>1026000</v>
      </c>
      <c r="J14" s="8">
        <v>900000</v>
      </c>
      <c r="K14" s="7">
        <v>793000</v>
      </c>
      <c r="L14" s="8">
        <v>683000</v>
      </c>
      <c r="M14" s="8">
        <v>682000</v>
      </c>
      <c r="N14" s="8">
        <v>722000</v>
      </c>
      <c r="O14" s="7">
        <v>660000</v>
      </c>
      <c r="P14" s="8">
        <v>686000</v>
      </c>
      <c r="Q14" s="8">
        <v>678000</v>
      </c>
      <c r="R14" s="8">
        <v>667000</v>
      </c>
      <c r="S14" s="62">
        <v>759000</v>
      </c>
      <c r="T14" s="221" t="str">
        <f t="shared" si="0"/>
        <v>斑鳩</v>
      </c>
      <c r="U14" s="222"/>
      <c r="V14" s="6"/>
      <c r="W14" s="6"/>
    </row>
    <row r="15" spans="2:23" s="23" customFormat="1" ht="30" customHeight="1">
      <c r="B15" s="221" t="s">
        <v>12</v>
      </c>
      <c r="C15" s="222"/>
      <c r="D15" s="8">
        <v>4990000</v>
      </c>
      <c r="E15" s="8">
        <v>4912000</v>
      </c>
      <c r="F15" s="8">
        <v>5125000</v>
      </c>
      <c r="G15" s="8">
        <v>4877000</v>
      </c>
      <c r="H15" s="8">
        <v>4954000</v>
      </c>
      <c r="I15" s="8">
        <v>5034000</v>
      </c>
      <c r="J15" s="8">
        <v>4638000</v>
      </c>
      <c r="K15" s="7">
        <v>4171000</v>
      </c>
      <c r="L15" s="8">
        <v>4014000</v>
      </c>
      <c r="M15" s="8">
        <v>3910000</v>
      </c>
      <c r="N15" s="8">
        <v>3690000</v>
      </c>
      <c r="O15" s="7">
        <v>3755000</v>
      </c>
      <c r="P15" s="8">
        <v>3501000</v>
      </c>
      <c r="Q15" s="8">
        <v>3643000</v>
      </c>
      <c r="R15" s="8">
        <v>3788000</v>
      </c>
      <c r="S15" s="62">
        <v>3972000</v>
      </c>
      <c r="T15" s="221" t="str">
        <f t="shared" si="0"/>
        <v>橿原</v>
      </c>
      <c r="U15" s="222"/>
      <c r="V15" s="6"/>
      <c r="W15" s="6"/>
    </row>
    <row r="16" spans="2:23" s="23" customFormat="1" ht="30" customHeight="1">
      <c r="B16" s="221" t="s">
        <v>13</v>
      </c>
      <c r="C16" s="222"/>
      <c r="D16" s="8">
        <v>1596000</v>
      </c>
      <c r="E16" s="8">
        <v>1577000</v>
      </c>
      <c r="F16" s="8">
        <v>1434000</v>
      </c>
      <c r="G16" s="8">
        <v>1674000</v>
      </c>
      <c r="H16" s="8">
        <v>1501000</v>
      </c>
      <c r="I16" s="8">
        <v>1368000</v>
      </c>
      <c r="J16" s="8">
        <v>1277000</v>
      </c>
      <c r="K16" s="7">
        <v>1164000</v>
      </c>
      <c r="L16" s="8">
        <v>1275000</v>
      </c>
      <c r="M16" s="8">
        <v>1735000</v>
      </c>
      <c r="N16" s="8">
        <v>1741000</v>
      </c>
      <c r="O16" s="7">
        <v>1565000</v>
      </c>
      <c r="P16" s="8">
        <v>1572000</v>
      </c>
      <c r="Q16" s="8">
        <v>1527000</v>
      </c>
      <c r="R16" s="8">
        <v>1498000</v>
      </c>
      <c r="S16" s="62">
        <v>1528000</v>
      </c>
      <c r="T16" s="221" t="str">
        <f t="shared" si="0"/>
        <v>室生・長谷</v>
      </c>
      <c r="U16" s="222"/>
      <c r="V16" s="6"/>
      <c r="W16" s="6"/>
    </row>
    <row r="17" spans="2:23" s="23" customFormat="1" ht="30" customHeight="1">
      <c r="B17" s="221" t="s">
        <v>14</v>
      </c>
      <c r="C17" s="222"/>
      <c r="D17" s="8">
        <v>877000</v>
      </c>
      <c r="E17" s="8">
        <v>926000</v>
      </c>
      <c r="F17" s="8">
        <v>839000</v>
      </c>
      <c r="G17" s="8">
        <v>883000</v>
      </c>
      <c r="H17" s="8">
        <v>819000</v>
      </c>
      <c r="I17" s="8">
        <v>898000</v>
      </c>
      <c r="J17" s="8">
        <v>755000</v>
      </c>
      <c r="K17" s="7">
        <v>676000</v>
      </c>
      <c r="L17" s="8">
        <v>765000</v>
      </c>
      <c r="M17" s="8">
        <v>713000</v>
      </c>
      <c r="N17" s="8">
        <v>724000</v>
      </c>
      <c r="O17" s="7">
        <v>706000</v>
      </c>
      <c r="P17" s="8">
        <v>779000</v>
      </c>
      <c r="Q17" s="8">
        <v>773000</v>
      </c>
      <c r="R17" s="8">
        <v>767000</v>
      </c>
      <c r="S17" s="62">
        <v>784000</v>
      </c>
      <c r="T17" s="221" t="str">
        <f t="shared" si="0"/>
        <v>金剛・葛城</v>
      </c>
      <c r="U17" s="222"/>
      <c r="V17" s="6"/>
      <c r="W17" s="6"/>
    </row>
    <row r="18" spans="2:23" s="23" customFormat="1" ht="30" customHeight="1">
      <c r="B18" s="221" t="s">
        <v>15</v>
      </c>
      <c r="C18" s="222"/>
      <c r="D18" s="8">
        <v>785000</v>
      </c>
      <c r="E18" s="8">
        <v>799000</v>
      </c>
      <c r="F18" s="8">
        <v>804000</v>
      </c>
      <c r="G18" s="8">
        <v>820000</v>
      </c>
      <c r="H18" s="8">
        <v>827000</v>
      </c>
      <c r="I18" s="8">
        <v>877000</v>
      </c>
      <c r="J18" s="8">
        <v>901000</v>
      </c>
      <c r="K18" s="7">
        <v>852000</v>
      </c>
      <c r="L18" s="8">
        <v>927000</v>
      </c>
      <c r="M18" s="8">
        <v>954000</v>
      </c>
      <c r="N18" s="8">
        <v>1000000</v>
      </c>
      <c r="O18" s="7">
        <v>987000</v>
      </c>
      <c r="P18" s="8">
        <v>1011000</v>
      </c>
      <c r="Q18" s="8">
        <v>1095000</v>
      </c>
      <c r="R18" s="8">
        <v>1178000</v>
      </c>
      <c r="S18" s="62">
        <v>1151000</v>
      </c>
      <c r="T18" s="221" t="str">
        <f t="shared" si="0"/>
        <v>吉野山</v>
      </c>
      <c r="U18" s="222"/>
      <c r="V18" s="6"/>
      <c r="W18" s="6"/>
    </row>
    <row r="19" spans="2:23" s="23" customFormat="1" ht="30" customHeight="1">
      <c r="B19" s="221" t="s">
        <v>16</v>
      </c>
      <c r="C19" s="222"/>
      <c r="D19" s="8">
        <v>96000</v>
      </c>
      <c r="E19" s="8">
        <v>96000</v>
      </c>
      <c r="F19" s="8">
        <v>103000</v>
      </c>
      <c r="G19" s="8">
        <v>105000</v>
      </c>
      <c r="H19" s="8">
        <v>160000</v>
      </c>
      <c r="I19" s="8">
        <v>180000</v>
      </c>
      <c r="J19" s="8">
        <v>236000</v>
      </c>
      <c r="K19" s="7">
        <v>219000</v>
      </c>
      <c r="L19" s="8">
        <v>226000</v>
      </c>
      <c r="M19" s="8">
        <v>219000</v>
      </c>
      <c r="N19" s="8">
        <v>223000</v>
      </c>
      <c r="O19" s="7">
        <v>231000</v>
      </c>
      <c r="P19" s="8">
        <v>250000</v>
      </c>
      <c r="Q19" s="8">
        <v>236000</v>
      </c>
      <c r="R19" s="8">
        <v>222000</v>
      </c>
      <c r="S19" s="62">
        <v>214000</v>
      </c>
      <c r="T19" s="221" t="str">
        <f t="shared" si="0"/>
        <v>東吉野</v>
      </c>
      <c r="U19" s="222"/>
      <c r="V19" s="6"/>
      <c r="W19" s="6"/>
    </row>
    <row r="20" spans="2:23" s="23" customFormat="1" ht="30" customHeight="1">
      <c r="B20" s="221" t="s">
        <v>17</v>
      </c>
      <c r="C20" s="222"/>
      <c r="D20" s="8">
        <v>48000</v>
      </c>
      <c r="E20" s="8">
        <v>52000</v>
      </c>
      <c r="F20" s="8">
        <v>69000</v>
      </c>
      <c r="G20" s="8">
        <v>61000</v>
      </c>
      <c r="H20" s="8">
        <v>62000</v>
      </c>
      <c r="I20" s="8">
        <v>56000</v>
      </c>
      <c r="J20" s="8">
        <v>217000</v>
      </c>
      <c r="K20" s="7">
        <v>204000</v>
      </c>
      <c r="L20" s="8">
        <v>172000</v>
      </c>
      <c r="M20" s="8">
        <v>159000</v>
      </c>
      <c r="N20" s="8">
        <v>160000</v>
      </c>
      <c r="O20" s="7">
        <v>192000</v>
      </c>
      <c r="P20" s="8">
        <v>171000</v>
      </c>
      <c r="Q20" s="8">
        <v>150000</v>
      </c>
      <c r="R20" s="8">
        <v>130000</v>
      </c>
      <c r="S20" s="62">
        <v>134000</v>
      </c>
      <c r="T20" s="221" t="str">
        <f t="shared" si="0"/>
        <v>吉野川</v>
      </c>
      <c r="U20" s="222"/>
      <c r="V20" s="6"/>
      <c r="W20" s="6"/>
    </row>
    <row r="21" spans="2:23" s="23" customFormat="1" ht="30" customHeight="1">
      <c r="B21" s="221" t="s">
        <v>18</v>
      </c>
      <c r="C21" s="222"/>
      <c r="D21" s="8">
        <v>235500</v>
      </c>
      <c r="E21" s="8">
        <v>164200</v>
      </c>
      <c r="F21" s="8">
        <v>253400</v>
      </c>
      <c r="G21" s="8">
        <v>273800</v>
      </c>
      <c r="H21" s="8">
        <v>275100</v>
      </c>
      <c r="I21" s="8">
        <v>314600</v>
      </c>
      <c r="J21" s="8">
        <v>371800</v>
      </c>
      <c r="K21" s="7">
        <v>299800</v>
      </c>
      <c r="L21" s="8">
        <v>324300</v>
      </c>
      <c r="M21" s="8">
        <v>280600</v>
      </c>
      <c r="N21" s="8">
        <v>314800</v>
      </c>
      <c r="O21" s="7">
        <v>350200</v>
      </c>
      <c r="P21" s="8">
        <v>339000</v>
      </c>
      <c r="Q21" s="8">
        <v>277000</v>
      </c>
      <c r="R21" s="8">
        <v>211000</v>
      </c>
      <c r="S21" s="62">
        <v>211000</v>
      </c>
      <c r="T21" s="221" t="str">
        <f t="shared" si="0"/>
        <v>大台ヶ原</v>
      </c>
      <c r="U21" s="222"/>
      <c r="V21" s="6"/>
      <c r="W21" s="6"/>
    </row>
    <row r="22" spans="2:23" s="23" customFormat="1" ht="30" customHeight="1">
      <c r="B22" s="221" t="s">
        <v>19</v>
      </c>
      <c r="C22" s="222"/>
      <c r="D22" s="8">
        <v>342000</v>
      </c>
      <c r="E22" s="8">
        <v>356000</v>
      </c>
      <c r="F22" s="8">
        <v>351000</v>
      </c>
      <c r="G22" s="8">
        <v>554000</v>
      </c>
      <c r="H22" s="8">
        <v>632000</v>
      </c>
      <c r="I22" s="8">
        <v>645000</v>
      </c>
      <c r="J22" s="8">
        <v>817000</v>
      </c>
      <c r="K22" s="7">
        <v>1047000</v>
      </c>
      <c r="L22" s="8">
        <v>933000</v>
      </c>
      <c r="M22" s="8">
        <v>841000</v>
      </c>
      <c r="N22" s="8">
        <v>855000</v>
      </c>
      <c r="O22" s="7">
        <v>878000</v>
      </c>
      <c r="P22" s="8">
        <v>817000</v>
      </c>
      <c r="Q22" s="8">
        <v>780000</v>
      </c>
      <c r="R22" s="8">
        <v>764000</v>
      </c>
      <c r="S22" s="62">
        <v>773000</v>
      </c>
      <c r="T22" s="221" t="str">
        <f t="shared" si="0"/>
        <v>大峰山北部</v>
      </c>
      <c r="U22" s="222"/>
      <c r="V22" s="6"/>
      <c r="W22" s="6"/>
    </row>
    <row r="23" spans="2:23" s="23" customFormat="1" ht="30" customHeight="1">
      <c r="B23" s="221" t="s">
        <v>20</v>
      </c>
      <c r="C23" s="222"/>
      <c r="D23" s="8">
        <v>107000</v>
      </c>
      <c r="E23" s="8">
        <v>111000</v>
      </c>
      <c r="F23" s="8">
        <v>114000</v>
      </c>
      <c r="G23" s="8">
        <v>111000</v>
      </c>
      <c r="H23" s="8">
        <v>103000</v>
      </c>
      <c r="I23" s="8">
        <v>113000</v>
      </c>
      <c r="J23" s="8">
        <v>280000</v>
      </c>
      <c r="K23" s="7">
        <v>257000</v>
      </c>
      <c r="L23" s="8">
        <v>308000</v>
      </c>
      <c r="M23" s="8">
        <v>295000</v>
      </c>
      <c r="N23" s="8">
        <v>354000</v>
      </c>
      <c r="O23" s="7">
        <v>350000</v>
      </c>
      <c r="P23" s="8">
        <v>263000</v>
      </c>
      <c r="Q23" s="8">
        <v>242000</v>
      </c>
      <c r="R23" s="8">
        <v>221000</v>
      </c>
      <c r="S23" s="62">
        <v>198000</v>
      </c>
      <c r="T23" s="221" t="str">
        <f t="shared" si="0"/>
        <v>大峰山南部</v>
      </c>
      <c r="U23" s="222"/>
      <c r="V23" s="6"/>
      <c r="W23" s="6"/>
    </row>
    <row r="24" spans="2:23" s="23" customFormat="1" ht="30" customHeight="1">
      <c r="B24" s="221" t="s">
        <v>21</v>
      </c>
      <c r="C24" s="222"/>
      <c r="D24" s="8">
        <v>942000</v>
      </c>
      <c r="E24" s="8">
        <v>824000</v>
      </c>
      <c r="F24" s="8">
        <v>818000</v>
      </c>
      <c r="G24" s="8">
        <v>835000</v>
      </c>
      <c r="H24" s="8">
        <v>789000</v>
      </c>
      <c r="I24" s="8">
        <v>813000</v>
      </c>
      <c r="J24" s="8">
        <v>827000</v>
      </c>
      <c r="K24" s="7">
        <v>719000</v>
      </c>
      <c r="L24" s="8">
        <v>683000</v>
      </c>
      <c r="M24" s="8">
        <v>665000</v>
      </c>
      <c r="N24" s="8">
        <v>653000</v>
      </c>
      <c r="O24" s="7">
        <v>612000</v>
      </c>
      <c r="P24" s="8">
        <v>630000</v>
      </c>
      <c r="Q24" s="8">
        <v>684000</v>
      </c>
      <c r="R24" s="8">
        <v>743000</v>
      </c>
      <c r="S24" s="62">
        <v>703000</v>
      </c>
      <c r="T24" s="221" t="str">
        <f t="shared" si="0"/>
        <v>高野・龍神</v>
      </c>
      <c r="U24" s="222"/>
      <c r="V24" s="6"/>
      <c r="W24" s="6"/>
    </row>
    <row r="25" spans="2:23" s="23" customFormat="1" ht="30" customHeight="1" thickBot="1">
      <c r="B25" s="225" t="s">
        <v>22</v>
      </c>
      <c r="C25" s="226"/>
      <c r="D25" s="11">
        <v>334000</v>
      </c>
      <c r="E25" s="11">
        <v>302000</v>
      </c>
      <c r="F25" s="11">
        <v>250000</v>
      </c>
      <c r="G25" s="11">
        <v>322000</v>
      </c>
      <c r="H25" s="11">
        <v>312000</v>
      </c>
      <c r="I25" s="11">
        <v>293000</v>
      </c>
      <c r="J25" s="11">
        <v>455000</v>
      </c>
      <c r="K25" s="10">
        <v>467000</v>
      </c>
      <c r="L25" s="11">
        <v>427000</v>
      </c>
      <c r="M25" s="11">
        <v>384000</v>
      </c>
      <c r="N25" s="11">
        <v>356000</v>
      </c>
      <c r="O25" s="10">
        <v>352000</v>
      </c>
      <c r="P25" s="11">
        <v>330000</v>
      </c>
      <c r="Q25" s="11">
        <v>325000</v>
      </c>
      <c r="R25" s="11">
        <v>322000</v>
      </c>
      <c r="S25" s="63">
        <v>292000</v>
      </c>
      <c r="T25" s="225" t="str">
        <f t="shared" si="0"/>
        <v>十津川</v>
      </c>
      <c r="U25" s="226"/>
      <c r="V25" s="6"/>
      <c r="W25" s="6"/>
    </row>
    <row r="26" spans="2:23" s="23" customFormat="1" ht="30" customHeight="1" thickTop="1">
      <c r="B26" s="233" t="s">
        <v>32</v>
      </c>
      <c r="C26" s="234"/>
      <c r="D26" s="14">
        <f aca="true" t="shared" si="1" ref="D26:Q26">SUM(D5:D25)</f>
        <v>38291000</v>
      </c>
      <c r="E26" s="14">
        <f t="shared" si="1"/>
        <v>38710000</v>
      </c>
      <c r="F26" s="14">
        <f t="shared" si="1"/>
        <v>38364600</v>
      </c>
      <c r="G26" s="14">
        <f t="shared" si="1"/>
        <v>38454600</v>
      </c>
      <c r="H26" s="14">
        <f t="shared" si="1"/>
        <v>37389200</v>
      </c>
      <c r="I26" s="14">
        <f t="shared" si="1"/>
        <v>37808600</v>
      </c>
      <c r="J26" s="14">
        <f t="shared" si="1"/>
        <v>37112400</v>
      </c>
      <c r="K26" s="14">
        <f t="shared" si="1"/>
        <v>36081500</v>
      </c>
      <c r="L26" s="14">
        <f t="shared" si="1"/>
        <v>35363200</v>
      </c>
      <c r="M26" s="14">
        <f t="shared" si="1"/>
        <v>35355400</v>
      </c>
      <c r="N26" s="14">
        <f t="shared" si="1"/>
        <v>35488000</v>
      </c>
      <c r="O26" s="15">
        <f t="shared" si="1"/>
        <v>35489600</v>
      </c>
      <c r="P26" s="14">
        <f t="shared" si="1"/>
        <v>35069600</v>
      </c>
      <c r="Q26" s="14">
        <f t="shared" si="1"/>
        <v>34265300</v>
      </c>
      <c r="R26" s="14">
        <f>SUM(R5:R25)</f>
        <v>34290300</v>
      </c>
      <c r="S26" s="14">
        <v>35001900</v>
      </c>
      <c r="T26" s="233" t="str">
        <f t="shared" si="0"/>
        <v>計</v>
      </c>
      <c r="U26" s="234"/>
      <c r="V26" s="6"/>
      <c r="W26" s="6"/>
    </row>
    <row r="27" spans="2:23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61">
    <mergeCell ref="R3:R4"/>
    <mergeCell ref="B26:C26"/>
    <mergeCell ref="B25:C25"/>
    <mergeCell ref="B21:C21"/>
    <mergeCell ref="B22:C22"/>
    <mergeCell ref="B23:C23"/>
    <mergeCell ref="B24:C24"/>
    <mergeCell ref="K3:K4"/>
    <mergeCell ref="B18:C18"/>
    <mergeCell ref="B19:C19"/>
    <mergeCell ref="S3:S4"/>
    <mergeCell ref="N3:N4"/>
    <mergeCell ref="M3:M4"/>
    <mergeCell ref="D3:D4"/>
    <mergeCell ref="E3:E4"/>
    <mergeCell ref="F3:F4"/>
    <mergeCell ref="G3:G4"/>
    <mergeCell ref="H3:H4"/>
    <mergeCell ref="I3:I4"/>
    <mergeCell ref="J3:J4"/>
    <mergeCell ref="B9:C9"/>
    <mergeCell ref="B10:C10"/>
    <mergeCell ref="B11:C11"/>
    <mergeCell ref="B12:C12"/>
    <mergeCell ref="B5:C5"/>
    <mergeCell ref="B6:C6"/>
    <mergeCell ref="B20:C20"/>
    <mergeCell ref="B13:C13"/>
    <mergeCell ref="B14:C14"/>
    <mergeCell ref="B15:C15"/>
    <mergeCell ref="B16:C16"/>
    <mergeCell ref="B17:C17"/>
    <mergeCell ref="B7:C7"/>
    <mergeCell ref="B8:C8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24:U24"/>
    <mergeCell ref="T17:U17"/>
    <mergeCell ref="T18:U18"/>
    <mergeCell ref="T19:U19"/>
    <mergeCell ref="T20:U20"/>
    <mergeCell ref="B1:U1"/>
    <mergeCell ref="Q3:Q4"/>
    <mergeCell ref="T25:U25"/>
    <mergeCell ref="T26:U26"/>
    <mergeCell ref="L3:L4"/>
    <mergeCell ref="O3:O4"/>
    <mergeCell ref="P3:P4"/>
    <mergeCell ref="T21:U21"/>
    <mergeCell ref="T22:U22"/>
    <mergeCell ref="T23:U23"/>
  </mergeCells>
  <dataValidations count="2">
    <dataValidation allowBlank="1" showInputMessage="1" showErrorMessage="1" imeMode="hiragana" sqref="S2:U2 D3:U4 B3:C26"/>
    <dataValidation allowBlank="1" showInputMessage="1" showErrorMessage="1" imeMode="off" sqref="D5:U26"/>
  </dataValidations>
  <printOptions horizontalCentered="1" verticalCentered="1"/>
  <pageMargins left="0.4" right="0.42" top="0.76" bottom="0.72" header="0.5118110236220472" footer="0.55"/>
  <pageSetup fitToHeight="1" fitToWidth="1" horizontalDpi="600" verticalDpi="600" orientation="landscape" paperSize="9" scale="61" r:id="rId2"/>
  <headerFooter alignWithMargins="0">
    <oddFooter>&amp;R&amp;"ＪＳ明朝,標準"※　市町村合併により、平成１７年分から月ヶ瀬地域は奈良地域に含めています。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8.625" style="211" customWidth="1"/>
    <col min="3" max="16384" width="9.00390625" style="187" customWidth="1"/>
  </cols>
  <sheetData>
    <row r="1" spans="1:14" ht="21">
      <c r="A1" s="185" t="s">
        <v>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9.5" customHeight="1">
      <c r="A2" s="188"/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243" t="s">
        <v>273</v>
      </c>
      <c r="M2" s="243"/>
      <c r="N2" s="243"/>
    </row>
    <row r="3" spans="1:14" ht="24" customHeight="1">
      <c r="A3" s="190"/>
      <c r="B3" s="191" t="s">
        <v>53</v>
      </c>
      <c r="C3" s="192" t="s">
        <v>54</v>
      </c>
      <c r="D3" s="193"/>
      <c r="E3" s="193"/>
      <c r="F3" s="192" t="s">
        <v>55</v>
      </c>
      <c r="G3" s="193"/>
      <c r="H3" s="194"/>
      <c r="I3" s="192" t="s">
        <v>56</v>
      </c>
      <c r="J3" s="193"/>
      <c r="K3" s="194"/>
      <c r="L3" s="192" t="s">
        <v>57</v>
      </c>
      <c r="M3" s="193"/>
      <c r="N3" s="194"/>
    </row>
    <row r="4" spans="1:14" ht="24" customHeight="1">
      <c r="A4" s="195" t="s">
        <v>58</v>
      </c>
      <c r="B4" s="196"/>
      <c r="C4" s="197" t="s">
        <v>59</v>
      </c>
      <c r="D4" s="197" t="s">
        <v>60</v>
      </c>
      <c r="E4" s="197" t="s">
        <v>61</v>
      </c>
      <c r="F4" s="197" t="s">
        <v>59</v>
      </c>
      <c r="G4" s="197" t="s">
        <v>60</v>
      </c>
      <c r="H4" s="197" t="s">
        <v>61</v>
      </c>
      <c r="I4" s="197" t="s">
        <v>59</v>
      </c>
      <c r="J4" s="197" t="s">
        <v>60</v>
      </c>
      <c r="K4" s="197" t="s">
        <v>61</v>
      </c>
      <c r="L4" s="197" t="s">
        <v>59</v>
      </c>
      <c r="M4" s="197" t="s">
        <v>60</v>
      </c>
      <c r="N4" s="197" t="s">
        <v>61</v>
      </c>
    </row>
    <row r="5" spans="1:14" ht="24" customHeight="1">
      <c r="A5" s="192" t="s">
        <v>62</v>
      </c>
      <c r="B5" s="198"/>
      <c r="C5" s="199">
        <v>21</v>
      </c>
      <c r="D5" s="199">
        <v>1664</v>
      </c>
      <c r="E5" s="200">
        <v>3440</v>
      </c>
      <c r="F5" s="200">
        <v>125</v>
      </c>
      <c r="G5" s="200">
        <v>2146</v>
      </c>
      <c r="H5" s="200">
        <v>7403</v>
      </c>
      <c r="I5" s="200">
        <v>30</v>
      </c>
      <c r="J5" s="200">
        <v>200</v>
      </c>
      <c r="K5" s="200">
        <v>1078</v>
      </c>
      <c r="L5" s="199">
        <f aca="true" t="shared" si="0" ref="L5:L16">SUM(C5,F5,I5)</f>
        <v>176</v>
      </c>
      <c r="M5" s="199">
        <f aca="true" t="shared" si="1" ref="M5:M16">SUM(D5,G5,J5)</f>
        <v>4010</v>
      </c>
      <c r="N5" s="199">
        <f aca="true" t="shared" si="2" ref="N5:N16">SUM(E5,H5,K5)</f>
        <v>11921</v>
      </c>
    </row>
    <row r="6" spans="1:14" ht="24" customHeight="1">
      <c r="A6" s="192" t="s">
        <v>63</v>
      </c>
      <c r="B6" s="198"/>
      <c r="C6" s="199"/>
      <c r="D6" s="199"/>
      <c r="E6" s="199"/>
      <c r="F6" s="199">
        <v>21</v>
      </c>
      <c r="G6" s="199">
        <v>304</v>
      </c>
      <c r="H6" s="199">
        <v>614</v>
      </c>
      <c r="I6" s="199">
        <v>1</v>
      </c>
      <c r="J6" s="199">
        <v>20</v>
      </c>
      <c r="K6" s="199">
        <v>28</v>
      </c>
      <c r="L6" s="199">
        <f t="shared" si="0"/>
        <v>22</v>
      </c>
      <c r="M6" s="199">
        <f t="shared" si="1"/>
        <v>324</v>
      </c>
      <c r="N6" s="199">
        <f t="shared" si="2"/>
        <v>642</v>
      </c>
    </row>
    <row r="7" spans="1:14" ht="24" customHeight="1">
      <c r="A7" s="192" t="s">
        <v>64</v>
      </c>
      <c r="B7" s="198"/>
      <c r="C7" s="199">
        <v>3</v>
      </c>
      <c r="D7" s="199">
        <v>157</v>
      </c>
      <c r="E7" s="199">
        <v>250</v>
      </c>
      <c r="F7" s="199">
        <v>8</v>
      </c>
      <c r="G7" s="199">
        <v>218</v>
      </c>
      <c r="H7" s="199">
        <v>440</v>
      </c>
      <c r="I7" s="199">
        <v>5</v>
      </c>
      <c r="J7" s="199">
        <v>28</v>
      </c>
      <c r="K7" s="199">
        <v>299</v>
      </c>
      <c r="L7" s="199">
        <f t="shared" si="0"/>
        <v>16</v>
      </c>
      <c r="M7" s="199">
        <f t="shared" si="1"/>
        <v>403</v>
      </c>
      <c r="N7" s="199">
        <f t="shared" si="2"/>
        <v>989</v>
      </c>
    </row>
    <row r="8" spans="1:14" ht="24" customHeight="1">
      <c r="A8" s="192" t="s">
        <v>65</v>
      </c>
      <c r="B8" s="198"/>
      <c r="C8" s="199">
        <v>3</v>
      </c>
      <c r="D8" s="199">
        <v>121</v>
      </c>
      <c r="E8" s="199">
        <v>383</v>
      </c>
      <c r="F8" s="199">
        <v>9</v>
      </c>
      <c r="G8" s="199">
        <v>138</v>
      </c>
      <c r="H8" s="199">
        <v>334</v>
      </c>
      <c r="I8" s="199"/>
      <c r="J8" s="199"/>
      <c r="K8" s="199"/>
      <c r="L8" s="199">
        <f t="shared" si="0"/>
        <v>12</v>
      </c>
      <c r="M8" s="199">
        <f t="shared" si="1"/>
        <v>259</v>
      </c>
      <c r="N8" s="199">
        <f t="shared" si="2"/>
        <v>717</v>
      </c>
    </row>
    <row r="9" spans="1:14" ht="24" customHeight="1">
      <c r="A9" s="192" t="s">
        <v>66</v>
      </c>
      <c r="B9" s="198"/>
      <c r="C9" s="199">
        <v>5</v>
      </c>
      <c r="D9" s="199">
        <v>338</v>
      </c>
      <c r="E9" s="199">
        <v>868</v>
      </c>
      <c r="F9" s="199">
        <v>22</v>
      </c>
      <c r="G9" s="199">
        <v>306</v>
      </c>
      <c r="H9" s="199">
        <v>752</v>
      </c>
      <c r="I9" s="199">
        <v>3</v>
      </c>
      <c r="J9" s="199">
        <v>14</v>
      </c>
      <c r="K9" s="199">
        <v>40</v>
      </c>
      <c r="L9" s="199">
        <f t="shared" si="0"/>
        <v>30</v>
      </c>
      <c r="M9" s="199">
        <f t="shared" si="1"/>
        <v>658</v>
      </c>
      <c r="N9" s="199">
        <f t="shared" si="2"/>
        <v>1660</v>
      </c>
    </row>
    <row r="10" spans="1:14" ht="24" customHeight="1">
      <c r="A10" s="192" t="s">
        <v>67</v>
      </c>
      <c r="B10" s="198"/>
      <c r="C10" s="199"/>
      <c r="D10" s="199"/>
      <c r="E10" s="199"/>
      <c r="F10" s="199">
        <v>23</v>
      </c>
      <c r="G10" s="199">
        <v>273</v>
      </c>
      <c r="H10" s="199">
        <v>1129</v>
      </c>
      <c r="I10" s="199"/>
      <c r="J10" s="199"/>
      <c r="K10" s="199"/>
      <c r="L10" s="199">
        <f t="shared" si="0"/>
        <v>23</v>
      </c>
      <c r="M10" s="199">
        <f t="shared" si="1"/>
        <v>273</v>
      </c>
      <c r="N10" s="199">
        <f t="shared" si="2"/>
        <v>1129</v>
      </c>
    </row>
    <row r="11" spans="1:14" ht="24" customHeight="1">
      <c r="A11" s="192" t="s">
        <v>68</v>
      </c>
      <c r="B11" s="198"/>
      <c r="C11" s="199">
        <v>1</v>
      </c>
      <c r="D11" s="199">
        <v>55</v>
      </c>
      <c r="E11" s="199">
        <v>177</v>
      </c>
      <c r="F11" s="199">
        <v>24</v>
      </c>
      <c r="G11" s="199">
        <v>233</v>
      </c>
      <c r="H11" s="199">
        <v>758</v>
      </c>
      <c r="I11" s="199">
        <v>17</v>
      </c>
      <c r="J11" s="199">
        <v>73</v>
      </c>
      <c r="K11" s="199">
        <v>398</v>
      </c>
      <c r="L11" s="199">
        <f t="shared" si="0"/>
        <v>42</v>
      </c>
      <c r="M11" s="199">
        <f t="shared" si="1"/>
        <v>361</v>
      </c>
      <c r="N11" s="199">
        <f t="shared" si="2"/>
        <v>1333</v>
      </c>
    </row>
    <row r="12" spans="1:14" ht="24" customHeight="1">
      <c r="A12" s="192" t="s">
        <v>69</v>
      </c>
      <c r="B12" s="198"/>
      <c r="C12" s="199"/>
      <c r="D12" s="199"/>
      <c r="E12" s="199"/>
      <c r="F12" s="199">
        <v>5</v>
      </c>
      <c r="G12" s="199">
        <v>77</v>
      </c>
      <c r="H12" s="199">
        <v>216</v>
      </c>
      <c r="I12" s="199">
        <v>1</v>
      </c>
      <c r="J12" s="199">
        <v>13</v>
      </c>
      <c r="K12" s="199">
        <v>88</v>
      </c>
      <c r="L12" s="199">
        <f t="shared" si="0"/>
        <v>6</v>
      </c>
      <c r="M12" s="199">
        <f t="shared" si="1"/>
        <v>90</v>
      </c>
      <c r="N12" s="199">
        <f t="shared" si="2"/>
        <v>304</v>
      </c>
    </row>
    <row r="13" spans="1:14" ht="24" customHeight="1">
      <c r="A13" s="192" t="s">
        <v>70</v>
      </c>
      <c r="B13" s="198"/>
      <c r="C13" s="199">
        <v>2</v>
      </c>
      <c r="D13" s="199">
        <v>57</v>
      </c>
      <c r="E13" s="199">
        <v>114</v>
      </c>
      <c r="F13" s="199">
        <v>25</v>
      </c>
      <c r="G13" s="199">
        <v>251</v>
      </c>
      <c r="H13" s="199">
        <v>839</v>
      </c>
      <c r="I13" s="199">
        <v>6</v>
      </c>
      <c r="J13" s="199">
        <v>33</v>
      </c>
      <c r="K13" s="199">
        <v>284</v>
      </c>
      <c r="L13" s="199">
        <f t="shared" si="0"/>
        <v>33</v>
      </c>
      <c r="M13" s="199">
        <f t="shared" si="1"/>
        <v>341</v>
      </c>
      <c r="N13" s="199">
        <f t="shared" si="2"/>
        <v>1237</v>
      </c>
    </row>
    <row r="14" spans="1:14" ht="24" customHeight="1">
      <c r="A14" s="192" t="s">
        <v>71</v>
      </c>
      <c r="B14" s="198"/>
      <c r="C14" s="199">
        <v>8</v>
      </c>
      <c r="D14" s="199">
        <v>175</v>
      </c>
      <c r="E14" s="199">
        <v>352</v>
      </c>
      <c r="F14" s="199">
        <v>13</v>
      </c>
      <c r="G14" s="199">
        <v>213</v>
      </c>
      <c r="H14" s="199">
        <v>433</v>
      </c>
      <c r="I14" s="199"/>
      <c r="J14" s="199"/>
      <c r="K14" s="199"/>
      <c r="L14" s="199">
        <f t="shared" si="0"/>
        <v>21</v>
      </c>
      <c r="M14" s="199">
        <f t="shared" si="1"/>
        <v>388</v>
      </c>
      <c r="N14" s="199">
        <f t="shared" si="2"/>
        <v>785</v>
      </c>
    </row>
    <row r="15" spans="1:14" ht="24" customHeight="1">
      <c r="A15" s="192" t="s">
        <v>72</v>
      </c>
      <c r="B15" s="201"/>
      <c r="C15" s="199"/>
      <c r="D15" s="199"/>
      <c r="E15" s="199"/>
      <c r="F15" s="199">
        <v>5</v>
      </c>
      <c r="G15" s="199">
        <v>89</v>
      </c>
      <c r="H15" s="199">
        <v>370</v>
      </c>
      <c r="I15" s="199">
        <v>1</v>
      </c>
      <c r="J15" s="199">
        <v>8</v>
      </c>
      <c r="K15" s="199">
        <v>30</v>
      </c>
      <c r="L15" s="199">
        <f t="shared" si="0"/>
        <v>6</v>
      </c>
      <c r="M15" s="199">
        <f t="shared" si="1"/>
        <v>97</v>
      </c>
      <c r="N15" s="199">
        <f t="shared" si="2"/>
        <v>400</v>
      </c>
    </row>
    <row r="16" spans="1:14" ht="24" customHeight="1">
      <c r="A16" s="192" t="s">
        <v>73</v>
      </c>
      <c r="B16" s="201"/>
      <c r="C16" s="199"/>
      <c r="D16" s="199"/>
      <c r="E16" s="199"/>
      <c r="F16" s="199">
        <v>14</v>
      </c>
      <c r="G16" s="199">
        <v>135</v>
      </c>
      <c r="H16" s="199">
        <v>555</v>
      </c>
      <c r="I16" s="199">
        <v>2</v>
      </c>
      <c r="J16" s="199">
        <v>6</v>
      </c>
      <c r="K16" s="199">
        <v>24</v>
      </c>
      <c r="L16" s="199">
        <f t="shared" si="0"/>
        <v>16</v>
      </c>
      <c r="M16" s="199">
        <f t="shared" si="1"/>
        <v>141</v>
      </c>
      <c r="N16" s="199">
        <f t="shared" si="2"/>
        <v>579</v>
      </c>
    </row>
    <row r="17" spans="1:14" ht="24" customHeight="1">
      <c r="A17" s="192" t="s">
        <v>74</v>
      </c>
      <c r="B17" s="194"/>
      <c r="C17" s="199">
        <f aca="true" t="shared" si="3" ref="C17:N17">SUM(C5:C16)</f>
        <v>43</v>
      </c>
      <c r="D17" s="199">
        <f t="shared" si="3"/>
        <v>2567</v>
      </c>
      <c r="E17" s="199">
        <f t="shared" si="3"/>
        <v>5584</v>
      </c>
      <c r="F17" s="199">
        <f t="shared" si="3"/>
        <v>294</v>
      </c>
      <c r="G17" s="199">
        <f t="shared" si="3"/>
        <v>4383</v>
      </c>
      <c r="H17" s="199">
        <f t="shared" si="3"/>
        <v>13843</v>
      </c>
      <c r="I17" s="199">
        <f t="shared" si="3"/>
        <v>66</v>
      </c>
      <c r="J17" s="199">
        <f t="shared" si="3"/>
        <v>395</v>
      </c>
      <c r="K17" s="199">
        <f t="shared" si="3"/>
        <v>2269</v>
      </c>
      <c r="L17" s="199">
        <f t="shared" si="3"/>
        <v>403</v>
      </c>
      <c r="M17" s="199">
        <f t="shared" si="3"/>
        <v>7345</v>
      </c>
      <c r="N17" s="199">
        <f t="shared" si="3"/>
        <v>21696</v>
      </c>
    </row>
    <row r="18" spans="1:14" ht="24" customHeight="1">
      <c r="A18" s="202" t="s">
        <v>75</v>
      </c>
      <c r="B18" s="203" t="s">
        <v>76</v>
      </c>
      <c r="C18" s="199"/>
      <c r="D18" s="199"/>
      <c r="E18" s="199"/>
      <c r="F18" s="199">
        <v>7</v>
      </c>
      <c r="G18" s="199">
        <v>90</v>
      </c>
      <c r="H18" s="199">
        <v>182</v>
      </c>
      <c r="I18" s="199">
        <v>2</v>
      </c>
      <c r="J18" s="199">
        <v>9</v>
      </c>
      <c r="K18" s="199">
        <v>70</v>
      </c>
      <c r="L18" s="199">
        <f aca="true" t="shared" si="4" ref="L18:L46">SUM(C18,F18,I18)</f>
        <v>9</v>
      </c>
      <c r="M18" s="199">
        <f aca="true" t="shared" si="5" ref="M18:M46">SUM(D18,G18,J18)</f>
        <v>99</v>
      </c>
      <c r="N18" s="199">
        <f aca="true" t="shared" si="6" ref="N18:N46">SUM(E18,H18,K18)</f>
        <v>252</v>
      </c>
    </row>
    <row r="19" spans="1:14" ht="24" customHeight="1">
      <c r="A19" s="202" t="s">
        <v>77</v>
      </c>
      <c r="B19" s="203" t="s">
        <v>78</v>
      </c>
      <c r="C19" s="199"/>
      <c r="D19" s="199"/>
      <c r="E19" s="199"/>
      <c r="F19" s="199">
        <v>6</v>
      </c>
      <c r="G19" s="199">
        <v>128</v>
      </c>
      <c r="H19" s="199">
        <v>830</v>
      </c>
      <c r="I19" s="199"/>
      <c r="J19" s="199"/>
      <c r="K19" s="199"/>
      <c r="L19" s="199">
        <f t="shared" si="4"/>
        <v>6</v>
      </c>
      <c r="M19" s="199">
        <f t="shared" si="5"/>
        <v>128</v>
      </c>
      <c r="N19" s="199">
        <f t="shared" si="6"/>
        <v>830</v>
      </c>
    </row>
    <row r="20" spans="1:14" ht="24" customHeight="1">
      <c r="A20" s="204"/>
      <c r="B20" s="203" t="s">
        <v>79</v>
      </c>
      <c r="C20" s="199">
        <v>1</v>
      </c>
      <c r="D20" s="199">
        <v>33</v>
      </c>
      <c r="E20" s="199">
        <v>80</v>
      </c>
      <c r="F20" s="199">
        <v>6</v>
      </c>
      <c r="G20" s="199">
        <v>91</v>
      </c>
      <c r="H20" s="199">
        <v>460</v>
      </c>
      <c r="I20" s="199"/>
      <c r="J20" s="199"/>
      <c r="K20" s="199"/>
      <c r="L20" s="199">
        <f t="shared" si="4"/>
        <v>7</v>
      </c>
      <c r="M20" s="199">
        <f t="shared" si="5"/>
        <v>124</v>
      </c>
      <c r="N20" s="199">
        <f t="shared" si="6"/>
        <v>540</v>
      </c>
    </row>
    <row r="21" spans="1:14" ht="24" customHeight="1">
      <c r="A21" s="204"/>
      <c r="B21" s="203" t="s">
        <v>80</v>
      </c>
      <c r="C21" s="199">
        <v>1</v>
      </c>
      <c r="D21" s="199">
        <v>41</v>
      </c>
      <c r="E21" s="199">
        <v>82</v>
      </c>
      <c r="F21" s="199">
        <v>2</v>
      </c>
      <c r="G21" s="199">
        <v>10</v>
      </c>
      <c r="H21" s="199">
        <v>36</v>
      </c>
      <c r="I21" s="199"/>
      <c r="J21" s="199"/>
      <c r="K21" s="199"/>
      <c r="L21" s="199">
        <f t="shared" si="4"/>
        <v>3</v>
      </c>
      <c r="M21" s="199">
        <f t="shared" si="5"/>
        <v>51</v>
      </c>
      <c r="N21" s="199">
        <f t="shared" si="6"/>
        <v>118</v>
      </c>
    </row>
    <row r="22" spans="1:14" ht="24" customHeight="1">
      <c r="A22" s="205"/>
      <c r="B22" s="203" t="s">
        <v>81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>
        <f t="shared" si="4"/>
        <v>0</v>
      </c>
      <c r="M22" s="199">
        <f t="shared" si="5"/>
        <v>0</v>
      </c>
      <c r="N22" s="199">
        <f t="shared" si="6"/>
        <v>0</v>
      </c>
    </row>
    <row r="23" spans="1:14" ht="24" customHeight="1">
      <c r="A23" s="202" t="s">
        <v>82</v>
      </c>
      <c r="B23" s="203" t="s">
        <v>83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>
        <f t="shared" si="4"/>
        <v>0</v>
      </c>
      <c r="M23" s="199">
        <f t="shared" si="5"/>
        <v>0</v>
      </c>
      <c r="N23" s="199">
        <f t="shared" si="6"/>
        <v>0</v>
      </c>
    </row>
    <row r="24" spans="1:14" ht="24" customHeight="1">
      <c r="A24" s="204"/>
      <c r="B24" s="203" t="s">
        <v>84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>
        <f t="shared" si="4"/>
        <v>0</v>
      </c>
      <c r="M24" s="199">
        <f t="shared" si="5"/>
        <v>0</v>
      </c>
      <c r="N24" s="199">
        <f t="shared" si="6"/>
        <v>0</v>
      </c>
    </row>
    <row r="25" spans="1:14" ht="24" customHeight="1">
      <c r="A25" s="205"/>
      <c r="B25" s="203" t="s">
        <v>85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>
        <f t="shared" si="4"/>
        <v>0</v>
      </c>
      <c r="M25" s="199">
        <f t="shared" si="5"/>
        <v>0</v>
      </c>
      <c r="N25" s="199">
        <f t="shared" si="6"/>
        <v>0</v>
      </c>
    </row>
    <row r="26" spans="1:14" ht="24" customHeight="1">
      <c r="A26" s="202" t="s">
        <v>86</v>
      </c>
      <c r="B26" s="203" t="s">
        <v>87</v>
      </c>
      <c r="C26" s="199"/>
      <c r="D26" s="199"/>
      <c r="E26" s="199"/>
      <c r="F26" s="199">
        <v>5</v>
      </c>
      <c r="G26" s="199">
        <v>47</v>
      </c>
      <c r="H26" s="199">
        <v>236</v>
      </c>
      <c r="I26" s="199">
        <v>9</v>
      </c>
      <c r="J26" s="199">
        <v>43</v>
      </c>
      <c r="K26" s="199">
        <v>243</v>
      </c>
      <c r="L26" s="199">
        <f t="shared" si="4"/>
        <v>14</v>
      </c>
      <c r="M26" s="199">
        <f t="shared" si="5"/>
        <v>90</v>
      </c>
      <c r="N26" s="199">
        <f t="shared" si="6"/>
        <v>479</v>
      </c>
    </row>
    <row r="27" spans="1:14" ht="24" customHeight="1">
      <c r="A27" s="205"/>
      <c r="B27" s="203" t="s">
        <v>88</v>
      </c>
      <c r="C27" s="199"/>
      <c r="D27" s="199"/>
      <c r="E27" s="199"/>
      <c r="F27" s="199">
        <v>3</v>
      </c>
      <c r="G27" s="199">
        <v>16</v>
      </c>
      <c r="H27" s="199">
        <v>61</v>
      </c>
      <c r="I27" s="199">
        <v>12</v>
      </c>
      <c r="J27" s="199">
        <v>49</v>
      </c>
      <c r="K27" s="199">
        <v>247</v>
      </c>
      <c r="L27" s="199">
        <f t="shared" si="4"/>
        <v>15</v>
      </c>
      <c r="M27" s="199">
        <f t="shared" si="5"/>
        <v>65</v>
      </c>
      <c r="N27" s="199">
        <f t="shared" si="6"/>
        <v>308</v>
      </c>
    </row>
    <row r="28" spans="1:14" ht="24" customHeight="1">
      <c r="A28" s="202" t="s">
        <v>89</v>
      </c>
      <c r="B28" s="203" t="s">
        <v>90</v>
      </c>
      <c r="C28" s="199">
        <v>1</v>
      </c>
      <c r="D28" s="199">
        <v>20</v>
      </c>
      <c r="E28" s="199">
        <v>40</v>
      </c>
      <c r="F28" s="199">
        <v>1</v>
      </c>
      <c r="G28" s="199">
        <v>12</v>
      </c>
      <c r="H28" s="199">
        <v>30</v>
      </c>
      <c r="I28" s="199"/>
      <c r="J28" s="199"/>
      <c r="K28" s="199"/>
      <c r="L28" s="199">
        <f t="shared" si="4"/>
        <v>2</v>
      </c>
      <c r="M28" s="199">
        <f t="shared" si="5"/>
        <v>32</v>
      </c>
      <c r="N28" s="199">
        <f t="shared" si="6"/>
        <v>70</v>
      </c>
    </row>
    <row r="29" spans="1:14" ht="24" customHeight="1">
      <c r="A29" s="205"/>
      <c r="B29" s="203" t="s">
        <v>91</v>
      </c>
      <c r="C29" s="199"/>
      <c r="D29" s="199"/>
      <c r="E29" s="199"/>
      <c r="F29" s="199">
        <v>2</v>
      </c>
      <c r="G29" s="199">
        <v>19</v>
      </c>
      <c r="H29" s="199">
        <v>74</v>
      </c>
      <c r="I29" s="199">
        <v>15</v>
      </c>
      <c r="J29" s="199">
        <v>55</v>
      </c>
      <c r="K29" s="199">
        <v>148</v>
      </c>
      <c r="L29" s="199">
        <f t="shared" si="4"/>
        <v>17</v>
      </c>
      <c r="M29" s="199">
        <f t="shared" si="5"/>
        <v>74</v>
      </c>
      <c r="N29" s="199">
        <f t="shared" si="6"/>
        <v>222</v>
      </c>
    </row>
    <row r="30" spans="1:14" ht="24" customHeight="1">
      <c r="A30" s="202" t="s">
        <v>92</v>
      </c>
      <c r="B30" s="203" t="s">
        <v>93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>
        <f t="shared" si="4"/>
        <v>0</v>
      </c>
      <c r="M30" s="199">
        <f t="shared" si="5"/>
        <v>0</v>
      </c>
      <c r="N30" s="199">
        <f t="shared" si="6"/>
        <v>0</v>
      </c>
    </row>
    <row r="31" spans="1:14" ht="24" customHeight="1">
      <c r="A31" s="204"/>
      <c r="B31" s="203" t="s">
        <v>94</v>
      </c>
      <c r="C31" s="199"/>
      <c r="D31" s="199"/>
      <c r="E31" s="199"/>
      <c r="F31" s="199"/>
      <c r="G31" s="199"/>
      <c r="H31" s="199"/>
      <c r="I31" s="199">
        <v>1</v>
      </c>
      <c r="J31" s="199">
        <v>3</v>
      </c>
      <c r="K31" s="199">
        <v>10</v>
      </c>
      <c r="L31" s="199">
        <f t="shared" si="4"/>
        <v>1</v>
      </c>
      <c r="M31" s="199">
        <f t="shared" si="5"/>
        <v>3</v>
      </c>
      <c r="N31" s="199">
        <f t="shared" si="6"/>
        <v>10</v>
      </c>
    </row>
    <row r="32" spans="1:14" ht="24" customHeight="1">
      <c r="A32" s="204"/>
      <c r="B32" s="203" t="s">
        <v>95</v>
      </c>
      <c r="C32" s="199"/>
      <c r="D32" s="199"/>
      <c r="E32" s="199"/>
      <c r="F32" s="199">
        <v>1</v>
      </c>
      <c r="G32" s="199">
        <v>6</v>
      </c>
      <c r="H32" s="199">
        <v>12</v>
      </c>
      <c r="I32" s="199"/>
      <c r="J32" s="199"/>
      <c r="K32" s="199"/>
      <c r="L32" s="199">
        <f t="shared" si="4"/>
        <v>1</v>
      </c>
      <c r="M32" s="199">
        <f t="shared" si="5"/>
        <v>6</v>
      </c>
      <c r="N32" s="199">
        <f t="shared" si="6"/>
        <v>12</v>
      </c>
    </row>
    <row r="33" spans="1:14" ht="24" customHeight="1">
      <c r="A33" s="205"/>
      <c r="B33" s="203" t="s">
        <v>96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>
        <f t="shared" si="4"/>
        <v>0</v>
      </c>
      <c r="M33" s="199">
        <f t="shared" si="5"/>
        <v>0</v>
      </c>
      <c r="N33" s="199">
        <f t="shared" si="6"/>
        <v>0</v>
      </c>
    </row>
    <row r="34" spans="1:14" ht="24" customHeight="1">
      <c r="A34" s="202" t="s">
        <v>97</v>
      </c>
      <c r="B34" s="203" t="s">
        <v>98</v>
      </c>
      <c r="C34" s="199"/>
      <c r="D34" s="199"/>
      <c r="E34" s="199"/>
      <c r="F34" s="199">
        <v>32</v>
      </c>
      <c r="G34" s="199">
        <v>425</v>
      </c>
      <c r="H34" s="199">
        <v>2081</v>
      </c>
      <c r="I34" s="199">
        <v>7</v>
      </c>
      <c r="J34" s="199">
        <v>27</v>
      </c>
      <c r="K34" s="199">
        <v>154</v>
      </c>
      <c r="L34" s="199">
        <f t="shared" si="4"/>
        <v>39</v>
      </c>
      <c r="M34" s="199">
        <f t="shared" si="5"/>
        <v>452</v>
      </c>
      <c r="N34" s="199">
        <f t="shared" si="6"/>
        <v>2235</v>
      </c>
    </row>
    <row r="35" spans="1:14" ht="24" customHeight="1">
      <c r="A35" s="204"/>
      <c r="B35" s="203" t="s">
        <v>99</v>
      </c>
      <c r="C35" s="199"/>
      <c r="D35" s="199"/>
      <c r="E35" s="199"/>
      <c r="F35" s="199">
        <v>4</v>
      </c>
      <c r="G35" s="199">
        <v>26</v>
      </c>
      <c r="H35" s="199">
        <v>68</v>
      </c>
      <c r="I35" s="199"/>
      <c r="J35" s="199"/>
      <c r="K35" s="199"/>
      <c r="L35" s="199">
        <f t="shared" si="4"/>
        <v>4</v>
      </c>
      <c r="M35" s="199">
        <f t="shared" si="5"/>
        <v>26</v>
      </c>
      <c r="N35" s="199">
        <f t="shared" si="6"/>
        <v>68</v>
      </c>
    </row>
    <row r="36" spans="1:14" ht="24" customHeight="1">
      <c r="A36" s="204"/>
      <c r="B36" s="203" t="s">
        <v>100</v>
      </c>
      <c r="C36" s="199"/>
      <c r="D36" s="199"/>
      <c r="E36" s="199"/>
      <c r="F36" s="199">
        <v>4</v>
      </c>
      <c r="G36" s="199">
        <v>36</v>
      </c>
      <c r="H36" s="199">
        <v>137</v>
      </c>
      <c r="I36" s="199">
        <v>1</v>
      </c>
      <c r="J36" s="199">
        <v>7</v>
      </c>
      <c r="K36" s="199">
        <v>38</v>
      </c>
      <c r="L36" s="199">
        <f t="shared" si="4"/>
        <v>5</v>
      </c>
      <c r="M36" s="199">
        <f t="shared" si="5"/>
        <v>43</v>
      </c>
      <c r="N36" s="199">
        <f t="shared" si="6"/>
        <v>175</v>
      </c>
    </row>
    <row r="37" spans="1:14" ht="24" customHeight="1">
      <c r="A37" s="204"/>
      <c r="B37" s="203" t="s">
        <v>101</v>
      </c>
      <c r="C37" s="199"/>
      <c r="D37" s="199"/>
      <c r="E37" s="199"/>
      <c r="F37" s="199">
        <v>2</v>
      </c>
      <c r="G37" s="199">
        <v>18</v>
      </c>
      <c r="H37" s="199">
        <v>82</v>
      </c>
      <c r="I37" s="199">
        <v>7</v>
      </c>
      <c r="J37" s="199">
        <v>32</v>
      </c>
      <c r="K37" s="199">
        <v>187</v>
      </c>
      <c r="L37" s="199">
        <f t="shared" si="4"/>
        <v>9</v>
      </c>
      <c r="M37" s="199">
        <f t="shared" si="5"/>
        <v>50</v>
      </c>
      <c r="N37" s="199">
        <f t="shared" si="6"/>
        <v>269</v>
      </c>
    </row>
    <row r="38" spans="1:14" ht="24" customHeight="1">
      <c r="A38" s="204"/>
      <c r="B38" s="203" t="s">
        <v>102</v>
      </c>
      <c r="C38" s="199"/>
      <c r="D38" s="199"/>
      <c r="E38" s="199"/>
      <c r="F38" s="199">
        <v>26</v>
      </c>
      <c r="G38" s="199">
        <v>285</v>
      </c>
      <c r="H38" s="199">
        <v>1430</v>
      </c>
      <c r="I38" s="199">
        <v>55</v>
      </c>
      <c r="J38" s="199">
        <v>273</v>
      </c>
      <c r="K38" s="199">
        <v>1407</v>
      </c>
      <c r="L38" s="199">
        <f t="shared" si="4"/>
        <v>81</v>
      </c>
      <c r="M38" s="199">
        <f t="shared" si="5"/>
        <v>558</v>
      </c>
      <c r="N38" s="199">
        <f t="shared" si="6"/>
        <v>2837</v>
      </c>
    </row>
    <row r="39" spans="1:14" ht="24" customHeight="1">
      <c r="A39" s="204"/>
      <c r="B39" s="203" t="s">
        <v>103</v>
      </c>
      <c r="C39" s="199"/>
      <c r="D39" s="199"/>
      <c r="E39" s="199"/>
      <c r="F39" s="199">
        <v>4</v>
      </c>
      <c r="G39" s="199">
        <v>63</v>
      </c>
      <c r="H39" s="199">
        <v>349</v>
      </c>
      <c r="I39" s="199">
        <v>13</v>
      </c>
      <c r="J39" s="199">
        <v>56</v>
      </c>
      <c r="K39" s="199">
        <v>285</v>
      </c>
      <c r="L39" s="199">
        <f t="shared" si="4"/>
        <v>17</v>
      </c>
      <c r="M39" s="199">
        <f t="shared" si="5"/>
        <v>119</v>
      </c>
      <c r="N39" s="199">
        <f t="shared" si="6"/>
        <v>634</v>
      </c>
    </row>
    <row r="40" spans="1:14" ht="24" customHeight="1">
      <c r="A40" s="204"/>
      <c r="B40" s="203" t="s">
        <v>104</v>
      </c>
      <c r="C40" s="199"/>
      <c r="D40" s="199"/>
      <c r="E40" s="199"/>
      <c r="F40" s="199">
        <v>28</v>
      </c>
      <c r="G40" s="199">
        <v>308</v>
      </c>
      <c r="H40" s="199">
        <v>1054</v>
      </c>
      <c r="I40" s="199">
        <v>25</v>
      </c>
      <c r="J40" s="199">
        <v>116</v>
      </c>
      <c r="K40" s="199">
        <v>423</v>
      </c>
      <c r="L40" s="199">
        <f t="shared" si="4"/>
        <v>53</v>
      </c>
      <c r="M40" s="199">
        <f t="shared" si="5"/>
        <v>424</v>
      </c>
      <c r="N40" s="199">
        <f t="shared" si="6"/>
        <v>1477</v>
      </c>
    </row>
    <row r="41" spans="1:14" ht="24" customHeight="1">
      <c r="A41" s="204"/>
      <c r="B41" s="203" t="s">
        <v>105</v>
      </c>
      <c r="C41" s="199"/>
      <c r="D41" s="199"/>
      <c r="E41" s="199"/>
      <c r="F41" s="199">
        <v>6</v>
      </c>
      <c r="G41" s="199">
        <v>51</v>
      </c>
      <c r="H41" s="199">
        <v>219</v>
      </c>
      <c r="I41" s="199">
        <v>6</v>
      </c>
      <c r="J41" s="199">
        <v>48</v>
      </c>
      <c r="K41" s="199">
        <v>385</v>
      </c>
      <c r="L41" s="199">
        <f t="shared" si="4"/>
        <v>12</v>
      </c>
      <c r="M41" s="199">
        <f t="shared" si="5"/>
        <v>99</v>
      </c>
      <c r="N41" s="199">
        <f t="shared" si="6"/>
        <v>604</v>
      </c>
    </row>
    <row r="42" spans="1:14" ht="24" customHeight="1">
      <c r="A42" s="204"/>
      <c r="B42" s="197" t="s">
        <v>106</v>
      </c>
      <c r="C42" s="199"/>
      <c r="D42" s="199"/>
      <c r="E42" s="199"/>
      <c r="F42" s="199">
        <v>6</v>
      </c>
      <c r="G42" s="199">
        <v>64</v>
      </c>
      <c r="H42" s="199">
        <v>227</v>
      </c>
      <c r="I42" s="199">
        <v>9</v>
      </c>
      <c r="J42" s="199">
        <v>102</v>
      </c>
      <c r="K42" s="199">
        <v>494</v>
      </c>
      <c r="L42" s="199">
        <f t="shared" si="4"/>
        <v>15</v>
      </c>
      <c r="M42" s="199">
        <f t="shared" si="5"/>
        <v>166</v>
      </c>
      <c r="N42" s="199">
        <f t="shared" si="6"/>
        <v>721</v>
      </c>
    </row>
    <row r="43" spans="1:14" ht="24" customHeight="1">
      <c r="A43" s="204"/>
      <c r="B43" s="203" t="s">
        <v>107</v>
      </c>
      <c r="C43" s="199"/>
      <c r="D43" s="199"/>
      <c r="E43" s="199"/>
      <c r="F43" s="199">
        <v>7</v>
      </c>
      <c r="G43" s="199">
        <v>69</v>
      </c>
      <c r="H43" s="199">
        <v>268</v>
      </c>
      <c r="I43" s="199">
        <v>11</v>
      </c>
      <c r="J43" s="199">
        <v>39</v>
      </c>
      <c r="K43" s="199">
        <v>231</v>
      </c>
      <c r="L43" s="199">
        <f t="shared" si="4"/>
        <v>18</v>
      </c>
      <c r="M43" s="199">
        <f t="shared" si="5"/>
        <v>108</v>
      </c>
      <c r="N43" s="199">
        <f t="shared" si="6"/>
        <v>499</v>
      </c>
    </row>
    <row r="44" spans="1:14" ht="24" customHeight="1">
      <c r="A44" s="205"/>
      <c r="B44" s="206" t="s">
        <v>108</v>
      </c>
      <c r="C44" s="199"/>
      <c r="D44" s="199"/>
      <c r="E44" s="199"/>
      <c r="F44" s="199">
        <v>6</v>
      </c>
      <c r="G44" s="199">
        <v>49</v>
      </c>
      <c r="H44" s="199">
        <v>203</v>
      </c>
      <c r="I44" s="199">
        <v>7</v>
      </c>
      <c r="J44" s="199">
        <v>35</v>
      </c>
      <c r="K44" s="199">
        <v>202</v>
      </c>
      <c r="L44" s="199">
        <f t="shared" si="4"/>
        <v>13</v>
      </c>
      <c r="M44" s="199">
        <f t="shared" si="5"/>
        <v>84</v>
      </c>
      <c r="N44" s="199">
        <f t="shared" si="6"/>
        <v>405</v>
      </c>
    </row>
    <row r="45" spans="1:14" ht="24" customHeight="1">
      <c r="A45" s="192" t="s">
        <v>109</v>
      </c>
      <c r="B45" s="194"/>
      <c r="C45" s="199">
        <f aca="true" t="shared" si="7" ref="C45:K45">SUM(C18:C44)</f>
        <v>3</v>
      </c>
      <c r="D45" s="199">
        <f t="shared" si="7"/>
        <v>94</v>
      </c>
      <c r="E45" s="199">
        <f t="shared" si="7"/>
        <v>202</v>
      </c>
      <c r="F45" s="199">
        <f t="shared" si="7"/>
        <v>158</v>
      </c>
      <c r="G45" s="199">
        <f t="shared" si="7"/>
        <v>1813</v>
      </c>
      <c r="H45" s="199">
        <f t="shared" si="7"/>
        <v>8039</v>
      </c>
      <c r="I45" s="199">
        <f t="shared" si="7"/>
        <v>180</v>
      </c>
      <c r="J45" s="199">
        <f t="shared" si="7"/>
        <v>894</v>
      </c>
      <c r="K45" s="199">
        <f t="shared" si="7"/>
        <v>4524</v>
      </c>
      <c r="L45" s="199">
        <f t="shared" si="4"/>
        <v>341</v>
      </c>
      <c r="M45" s="199">
        <f t="shared" si="5"/>
        <v>2801</v>
      </c>
      <c r="N45" s="199">
        <f t="shared" si="6"/>
        <v>12765</v>
      </c>
    </row>
    <row r="46" spans="1:14" ht="24" customHeight="1">
      <c r="A46" s="192" t="s">
        <v>110</v>
      </c>
      <c r="B46" s="194"/>
      <c r="C46" s="199">
        <f aca="true" t="shared" si="8" ref="C46:K46">SUM(C17,C45)</f>
        <v>46</v>
      </c>
      <c r="D46" s="199">
        <f t="shared" si="8"/>
        <v>2661</v>
      </c>
      <c r="E46" s="199">
        <f t="shared" si="8"/>
        <v>5786</v>
      </c>
      <c r="F46" s="199">
        <f t="shared" si="8"/>
        <v>452</v>
      </c>
      <c r="G46" s="199">
        <f t="shared" si="8"/>
        <v>6196</v>
      </c>
      <c r="H46" s="199">
        <f t="shared" si="8"/>
        <v>21882</v>
      </c>
      <c r="I46" s="199">
        <f t="shared" si="8"/>
        <v>246</v>
      </c>
      <c r="J46" s="199">
        <f t="shared" si="8"/>
        <v>1289</v>
      </c>
      <c r="K46" s="199">
        <f t="shared" si="8"/>
        <v>6793</v>
      </c>
      <c r="L46" s="199">
        <f t="shared" si="4"/>
        <v>744</v>
      </c>
      <c r="M46" s="199">
        <f t="shared" si="5"/>
        <v>10146</v>
      </c>
      <c r="N46" s="199">
        <f t="shared" si="6"/>
        <v>34461</v>
      </c>
    </row>
    <row r="47" spans="1:14" ht="19.5" customHeight="1">
      <c r="A47" s="207"/>
      <c r="B47" s="208"/>
      <c r="C47" s="209"/>
      <c r="D47" s="209"/>
      <c r="E47" s="209"/>
      <c r="F47" s="209"/>
      <c r="G47" s="209"/>
      <c r="H47" s="209"/>
      <c r="I47" s="209"/>
      <c r="J47" s="209"/>
      <c r="K47" s="209"/>
      <c r="L47" s="210" t="s">
        <v>111</v>
      </c>
      <c r="M47" s="189"/>
      <c r="N47" s="189"/>
    </row>
  </sheetData>
  <mergeCells count="1">
    <mergeCell ref="L2:N2"/>
  </mergeCells>
  <printOptions/>
  <pageMargins left="0.7874015748031497" right="0.64" top="0.62" bottom="0.83" header="0.5118110236220472" footer="0.59"/>
  <pageSetup fitToHeight="1" fitToWidth="1" horizontalDpi="600" verticalDpi="600" orientation="portrait" paperSize="9" scale="70" r:id="rId1"/>
  <headerFooter alignWithMargins="0">
    <oddFooter>&amp;C&amp;"ＪＳ明朝,標準"－　５　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9" sqref="D9"/>
    </sheetView>
  </sheetViews>
  <sheetFormatPr defaultColWidth="9.00390625" defaultRowHeight="13.5"/>
  <cols>
    <col min="1" max="1" width="16.875" style="64" customWidth="1"/>
    <col min="2" max="5" width="15.625" style="64" customWidth="1"/>
    <col min="6" max="16384" width="9.00390625" style="64" customWidth="1"/>
  </cols>
  <sheetData>
    <row r="1" spans="1:5" ht="40.5" customHeight="1">
      <c r="A1" s="244" t="s">
        <v>112</v>
      </c>
      <c r="B1" s="245"/>
      <c r="C1" s="245"/>
      <c r="D1" s="245"/>
      <c r="E1" s="245"/>
    </row>
    <row r="2" spans="1:5" ht="30" customHeight="1" thickBot="1">
      <c r="A2" s="65"/>
      <c r="B2" s="65"/>
      <c r="C2" s="65"/>
      <c r="D2" s="65"/>
      <c r="E2" s="66" t="s">
        <v>113</v>
      </c>
    </row>
    <row r="3" spans="1:5" ht="30" customHeight="1">
      <c r="A3" s="67" t="s">
        <v>114</v>
      </c>
      <c r="B3" s="213" t="s">
        <v>115</v>
      </c>
      <c r="C3" s="212" t="s">
        <v>226</v>
      </c>
      <c r="D3" s="247" t="s">
        <v>116</v>
      </c>
      <c r="E3" s="249" t="s">
        <v>117</v>
      </c>
    </row>
    <row r="4" spans="1:5" ht="30" customHeight="1" thickBot="1">
      <c r="A4" s="68" t="s">
        <v>118</v>
      </c>
      <c r="B4" s="214"/>
      <c r="C4" s="246"/>
      <c r="D4" s="248"/>
      <c r="E4" s="250"/>
    </row>
    <row r="5" spans="1:5" ht="60" customHeight="1">
      <c r="A5" s="69" t="s">
        <v>119</v>
      </c>
      <c r="B5" s="29">
        <v>2904</v>
      </c>
      <c r="C5" s="30">
        <v>3092.3071590305535</v>
      </c>
      <c r="D5" s="31">
        <f>C5-B5</f>
        <v>188.30715903055352</v>
      </c>
      <c r="E5" s="32">
        <f>ROUND(C5/B5,3)</f>
        <v>1.065</v>
      </c>
    </row>
    <row r="6" spans="1:5" ht="60" customHeight="1">
      <c r="A6" s="70" t="s">
        <v>120</v>
      </c>
      <c r="B6" s="33">
        <v>322</v>
      </c>
      <c r="C6" s="34">
        <v>310.10194360531864</v>
      </c>
      <c r="D6" s="35">
        <f>C6-B6</f>
        <v>-11.898056394681362</v>
      </c>
      <c r="E6" s="36">
        <f>ROUND(C6/B6,3)</f>
        <v>0.963</v>
      </c>
    </row>
    <row r="7" spans="1:5" ht="60" customHeight="1" thickBot="1">
      <c r="A7" s="71" t="s">
        <v>121</v>
      </c>
      <c r="B7" s="37">
        <f>SUM(B5:B6)</f>
        <v>3226</v>
      </c>
      <c r="C7" s="38">
        <f>SUM(C5:C6)</f>
        <v>3402.409102635872</v>
      </c>
      <c r="D7" s="39">
        <f>SUM(D5:D6)</f>
        <v>176.40910263587216</v>
      </c>
      <c r="E7" s="40">
        <f>ROUND(C7/B7,3)</f>
        <v>1.055</v>
      </c>
    </row>
  </sheetData>
  <mergeCells count="5">
    <mergeCell ref="A1:E1"/>
    <mergeCell ref="B3:B4"/>
    <mergeCell ref="C3:C4"/>
    <mergeCell ref="D3:D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&amp;C&amp;"ＭＳ Ｐ明朝,標準"－６－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10" sqref="E10"/>
    </sheetView>
  </sheetViews>
  <sheetFormatPr defaultColWidth="9.00390625" defaultRowHeight="13.5"/>
  <cols>
    <col min="1" max="1" width="2.625" style="74" customWidth="1"/>
    <col min="2" max="2" width="18.25390625" style="74" customWidth="1"/>
    <col min="3" max="3" width="2.625" style="74" customWidth="1"/>
    <col min="4" max="5" width="19.625" style="74" customWidth="1"/>
    <col min="6" max="6" width="14.625" style="74" customWidth="1"/>
    <col min="7" max="7" width="0" style="74" hidden="1" customWidth="1"/>
    <col min="8" max="16384" width="9.00390625" style="74" customWidth="1"/>
  </cols>
  <sheetData>
    <row r="1" spans="1:6" ht="31.5" customHeight="1">
      <c r="A1" s="72" t="s">
        <v>122</v>
      </c>
      <c r="B1" s="72"/>
      <c r="C1" s="72"/>
      <c r="D1" s="73"/>
      <c r="E1" s="73"/>
      <c r="F1" s="73"/>
    </row>
    <row r="2" spans="1:6" ht="27" customHeight="1" thickBot="1">
      <c r="A2" s="251" t="s">
        <v>123</v>
      </c>
      <c r="B2" s="251"/>
      <c r="C2" s="251"/>
      <c r="D2" s="75"/>
      <c r="E2" s="75"/>
      <c r="F2" s="75"/>
    </row>
    <row r="3" spans="1:6" ht="21.75" customHeight="1">
      <c r="A3" s="76"/>
      <c r="B3" s="77" t="s">
        <v>124</v>
      </c>
      <c r="C3" s="78"/>
      <c r="D3" s="79" t="s">
        <v>125</v>
      </c>
      <c r="E3" s="79" t="s">
        <v>227</v>
      </c>
      <c r="F3" s="80" t="s">
        <v>33</v>
      </c>
    </row>
    <row r="4" spans="1:7" ht="21.75" customHeight="1">
      <c r="A4" s="81"/>
      <c r="B4" s="82" t="s">
        <v>126</v>
      </c>
      <c r="C4" s="83"/>
      <c r="D4" s="41">
        <v>2477985</v>
      </c>
      <c r="E4" s="41">
        <f>6883*365</f>
        <v>2512295</v>
      </c>
      <c r="F4" s="84">
        <f aca="true" t="shared" si="0" ref="F4:F11">E4/D4</f>
        <v>1.0138459272352334</v>
      </c>
      <c r="G4" s="74">
        <v>7216</v>
      </c>
    </row>
    <row r="5" spans="1:7" ht="21.75" customHeight="1">
      <c r="A5" s="81"/>
      <c r="B5" s="82" t="s">
        <v>127</v>
      </c>
      <c r="C5" s="83"/>
      <c r="D5" s="41">
        <v>651525</v>
      </c>
      <c r="E5" s="41">
        <f>1770*365</f>
        <v>646050</v>
      </c>
      <c r="F5" s="84">
        <f t="shared" si="0"/>
        <v>0.9915966386554622</v>
      </c>
      <c r="G5" s="74">
        <v>1926</v>
      </c>
    </row>
    <row r="6" spans="1:7" ht="21.75" customHeight="1">
      <c r="A6" s="81"/>
      <c r="B6" s="82" t="s">
        <v>128</v>
      </c>
      <c r="C6" s="83"/>
      <c r="D6" s="41">
        <v>835485</v>
      </c>
      <c r="E6" s="41">
        <f>2276*365</f>
        <v>830740</v>
      </c>
      <c r="F6" s="84">
        <f t="shared" si="0"/>
        <v>0.9943206640454347</v>
      </c>
      <c r="G6" s="74">
        <v>2483</v>
      </c>
    </row>
    <row r="7" spans="1:7" ht="21.75" customHeight="1">
      <c r="A7" s="81"/>
      <c r="B7" s="82" t="s">
        <v>129</v>
      </c>
      <c r="C7" s="83"/>
      <c r="D7" s="41">
        <v>2534195</v>
      </c>
      <c r="E7" s="41">
        <f>6874*365</f>
        <v>2509010</v>
      </c>
      <c r="F7" s="84">
        <f t="shared" si="0"/>
        <v>0.9900619328820395</v>
      </c>
      <c r="G7" s="74">
        <v>7084</v>
      </c>
    </row>
    <row r="8" spans="1:7" ht="21.75" customHeight="1">
      <c r="A8" s="81"/>
      <c r="B8" s="82" t="s">
        <v>130</v>
      </c>
      <c r="C8" s="83"/>
      <c r="D8" s="41">
        <v>340910</v>
      </c>
      <c r="E8" s="41">
        <f>871*365</f>
        <v>317915</v>
      </c>
      <c r="F8" s="84">
        <f t="shared" si="0"/>
        <v>0.9325481798715204</v>
      </c>
      <c r="G8" s="74">
        <v>999</v>
      </c>
    </row>
    <row r="9" spans="1:7" ht="21.75" customHeight="1">
      <c r="A9" s="81"/>
      <c r="B9" s="82" t="s">
        <v>131</v>
      </c>
      <c r="C9" s="83"/>
      <c r="D9" s="41">
        <v>127020</v>
      </c>
      <c r="E9" s="41">
        <f>385*365</f>
        <v>140525</v>
      </c>
      <c r="F9" s="84">
        <f t="shared" si="0"/>
        <v>1.1063218390804597</v>
      </c>
      <c r="G9" s="74">
        <v>367</v>
      </c>
    </row>
    <row r="10" spans="1:7" ht="21.75" customHeight="1" thickBot="1">
      <c r="A10" s="85"/>
      <c r="B10" s="86" t="s">
        <v>132</v>
      </c>
      <c r="C10" s="87"/>
      <c r="D10" s="42">
        <v>314630</v>
      </c>
      <c r="E10" s="42">
        <f>829*365</f>
        <v>302585</v>
      </c>
      <c r="F10" s="88">
        <f t="shared" si="0"/>
        <v>0.9617169373549884</v>
      </c>
      <c r="G10" s="74">
        <v>936</v>
      </c>
    </row>
    <row r="11" spans="1:6" ht="21.75" customHeight="1" thickBot="1" thickTop="1">
      <c r="A11" s="89"/>
      <c r="B11" s="90" t="s">
        <v>32</v>
      </c>
      <c r="C11" s="91"/>
      <c r="D11" s="92">
        <f>SUM(D4:D10)</f>
        <v>7281750</v>
      </c>
      <c r="E11" s="92">
        <f>SUM(E4:E10)</f>
        <v>7259120</v>
      </c>
      <c r="F11" s="93">
        <f t="shared" si="0"/>
        <v>0.996892230576441</v>
      </c>
    </row>
    <row r="12" spans="1:6" ht="33.75" customHeight="1" thickBot="1">
      <c r="A12" s="252" t="s">
        <v>133</v>
      </c>
      <c r="B12" s="252"/>
      <c r="C12" s="252"/>
      <c r="D12" s="75"/>
      <c r="E12" s="75"/>
      <c r="F12" s="75"/>
    </row>
    <row r="13" spans="1:6" ht="21.75" customHeight="1">
      <c r="A13" s="76"/>
      <c r="B13" s="77" t="s">
        <v>124</v>
      </c>
      <c r="C13" s="78"/>
      <c r="D13" s="79" t="s">
        <v>125</v>
      </c>
      <c r="E13" s="79" t="s">
        <v>227</v>
      </c>
      <c r="F13" s="80" t="s">
        <v>33</v>
      </c>
    </row>
    <row r="14" spans="1:6" ht="21.75" customHeight="1">
      <c r="A14" s="81"/>
      <c r="B14" s="82" t="s">
        <v>134</v>
      </c>
      <c r="C14" s="83"/>
      <c r="D14" s="41">
        <v>4509146</v>
      </c>
      <c r="E14" s="41">
        <v>4571710</v>
      </c>
      <c r="F14" s="84">
        <f aca="true" t="shared" si="1" ref="F14:F34">E14/D14</f>
        <v>1.0138749111250778</v>
      </c>
    </row>
    <row r="15" spans="1:6" ht="21.75" customHeight="1">
      <c r="A15" s="81"/>
      <c r="B15" s="82" t="s">
        <v>135</v>
      </c>
      <c r="C15" s="83"/>
      <c r="D15" s="41">
        <v>3653457</v>
      </c>
      <c r="E15" s="41">
        <v>3677671</v>
      </c>
      <c r="F15" s="84">
        <f t="shared" si="1"/>
        <v>1.0066276953581224</v>
      </c>
    </row>
    <row r="16" spans="1:6" ht="21.75" customHeight="1">
      <c r="A16" s="81"/>
      <c r="B16" s="82" t="s">
        <v>136</v>
      </c>
      <c r="C16" s="83"/>
      <c r="D16" s="41">
        <v>434704</v>
      </c>
      <c r="E16" s="41">
        <v>454328</v>
      </c>
      <c r="F16" s="84">
        <f t="shared" si="1"/>
        <v>1.0451433619198351</v>
      </c>
    </row>
    <row r="17" spans="1:6" ht="21.75" customHeight="1">
      <c r="A17" s="81"/>
      <c r="B17" s="82" t="s">
        <v>137</v>
      </c>
      <c r="C17" s="83"/>
      <c r="D17" s="41">
        <v>166443</v>
      </c>
      <c r="E17" s="41">
        <v>160941</v>
      </c>
      <c r="F17" s="84">
        <f t="shared" si="1"/>
        <v>0.9669436383626827</v>
      </c>
    </row>
    <row r="18" spans="1:6" ht="21.75" customHeight="1">
      <c r="A18" s="81"/>
      <c r="B18" s="82" t="s">
        <v>138</v>
      </c>
      <c r="C18" s="83"/>
      <c r="D18" s="41">
        <v>1097494</v>
      </c>
      <c r="E18" s="41">
        <v>1073292</v>
      </c>
      <c r="F18" s="84">
        <f t="shared" si="1"/>
        <v>0.9779479432233799</v>
      </c>
    </row>
    <row r="19" spans="1:6" ht="21.75" customHeight="1">
      <c r="A19" s="81"/>
      <c r="B19" s="82" t="s">
        <v>139</v>
      </c>
      <c r="C19" s="83"/>
      <c r="D19" s="41">
        <v>26578</v>
      </c>
      <c r="E19" s="41">
        <v>30800</v>
      </c>
      <c r="F19" s="84">
        <f t="shared" si="1"/>
        <v>1.158853186846264</v>
      </c>
    </row>
    <row r="20" spans="1:6" ht="21.75" customHeight="1">
      <c r="A20" s="81"/>
      <c r="B20" s="82" t="s">
        <v>140</v>
      </c>
      <c r="C20" s="83"/>
      <c r="D20" s="41">
        <v>2462545</v>
      </c>
      <c r="E20" s="41">
        <v>2435007</v>
      </c>
      <c r="F20" s="84">
        <f t="shared" si="1"/>
        <v>0.9888172601921995</v>
      </c>
    </row>
    <row r="21" spans="1:6" ht="21.75" customHeight="1">
      <c r="A21" s="81"/>
      <c r="B21" s="82" t="s">
        <v>141</v>
      </c>
      <c r="C21" s="83"/>
      <c r="D21" s="41">
        <v>1322546</v>
      </c>
      <c r="E21" s="41">
        <v>1282121</v>
      </c>
      <c r="F21" s="84">
        <f t="shared" si="1"/>
        <v>0.9694339554162955</v>
      </c>
    </row>
    <row r="22" spans="1:6" ht="21.75" customHeight="1">
      <c r="A22" s="81"/>
      <c r="B22" s="82" t="s">
        <v>142</v>
      </c>
      <c r="C22" s="83"/>
      <c r="D22" s="41">
        <v>111501</v>
      </c>
      <c r="E22" s="41">
        <v>118538</v>
      </c>
      <c r="F22" s="84">
        <f t="shared" si="1"/>
        <v>1.0631115416005237</v>
      </c>
    </row>
    <row r="23" spans="1:6" ht="21.75" customHeight="1">
      <c r="A23" s="81"/>
      <c r="B23" s="82" t="s">
        <v>143</v>
      </c>
      <c r="C23" s="83"/>
      <c r="D23" s="41">
        <v>72425</v>
      </c>
      <c r="E23" s="41">
        <v>71115</v>
      </c>
      <c r="F23" s="84">
        <f t="shared" si="1"/>
        <v>0.9819123230928547</v>
      </c>
    </row>
    <row r="24" spans="1:6" ht="21.75" customHeight="1">
      <c r="A24" s="81"/>
      <c r="B24" s="82" t="s">
        <v>144</v>
      </c>
      <c r="C24" s="83"/>
      <c r="D24" s="41">
        <v>80155</v>
      </c>
      <c r="E24" s="41">
        <v>78097</v>
      </c>
      <c r="F24" s="84">
        <f t="shared" si="1"/>
        <v>0.9743247458050028</v>
      </c>
    </row>
    <row r="25" spans="1:6" ht="21.75" customHeight="1">
      <c r="A25" s="81"/>
      <c r="B25" s="82" t="s">
        <v>145</v>
      </c>
      <c r="C25" s="83"/>
      <c r="D25" s="41">
        <v>927963</v>
      </c>
      <c r="E25" s="41">
        <v>913996</v>
      </c>
      <c r="F25" s="84">
        <f t="shared" si="1"/>
        <v>0.9849487533446916</v>
      </c>
    </row>
    <row r="26" spans="1:6" ht="21.75" customHeight="1">
      <c r="A26" s="81"/>
      <c r="B26" s="82" t="s">
        <v>146</v>
      </c>
      <c r="C26" s="83"/>
      <c r="D26" s="41">
        <v>102835</v>
      </c>
      <c r="E26" s="41">
        <v>103511</v>
      </c>
      <c r="F26" s="84">
        <f t="shared" si="1"/>
        <v>1.0065736373802694</v>
      </c>
    </row>
    <row r="27" spans="1:6" ht="21.75" customHeight="1">
      <c r="A27" s="81"/>
      <c r="B27" s="82" t="s">
        <v>147</v>
      </c>
      <c r="C27" s="83"/>
      <c r="D27" s="41">
        <v>88309</v>
      </c>
      <c r="E27" s="41">
        <v>80853</v>
      </c>
      <c r="F27" s="84">
        <f t="shared" si="1"/>
        <v>0.9155691945328336</v>
      </c>
    </row>
    <row r="28" spans="1:6" ht="21.75" customHeight="1">
      <c r="A28" s="81"/>
      <c r="B28" s="82" t="s">
        <v>148</v>
      </c>
      <c r="C28" s="83"/>
      <c r="D28" s="41">
        <v>228045</v>
      </c>
      <c r="E28" s="41">
        <v>202421</v>
      </c>
      <c r="F28" s="84">
        <f t="shared" si="1"/>
        <v>0.8876362121511105</v>
      </c>
    </row>
    <row r="29" spans="1:6" ht="21.75" customHeight="1">
      <c r="A29" s="81"/>
      <c r="B29" s="82" t="s">
        <v>149</v>
      </c>
      <c r="C29" s="83"/>
      <c r="D29" s="41">
        <v>89528</v>
      </c>
      <c r="E29" s="41">
        <v>87077</v>
      </c>
      <c r="F29" s="84">
        <f t="shared" si="1"/>
        <v>0.972623089983022</v>
      </c>
    </row>
    <row r="30" spans="1:6" ht="21.75" customHeight="1">
      <c r="A30" s="81"/>
      <c r="B30" s="82" t="s">
        <v>150</v>
      </c>
      <c r="C30" s="83"/>
      <c r="D30" s="41">
        <v>50931</v>
      </c>
      <c r="E30" s="41">
        <v>47796</v>
      </c>
      <c r="F30" s="84">
        <f t="shared" si="1"/>
        <v>0.9384461330034752</v>
      </c>
    </row>
    <row r="31" spans="1:6" ht="21.75" customHeight="1">
      <c r="A31" s="81"/>
      <c r="B31" s="82" t="s">
        <v>151</v>
      </c>
      <c r="C31" s="83"/>
      <c r="D31" s="41">
        <v>99554</v>
      </c>
      <c r="E31" s="41">
        <v>88688</v>
      </c>
      <c r="F31" s="84">
        <f t="shared" si="1"/>
        <v>0.8908532052956185</v>
      </c>
    </row>
    <row r="32" spans="1:6" ht="21.75" customHeight="1">
      <c r="A32" s="81"/>
      <c r="B32" s="82" t="s">
        <v>152</v>
      </c>
      <c r="C32" s="83"/>
      <c r="D32" s="41">
        <v>174332</v>
      </c>
      <c r="E32" s="41">
        <v>162885</v>
      </c>
      <c r="F32" s="84">
        <f t="shared" si="1"/>
        <v>0.9343379299268063</v>
      </c>
    </row>
    <row r="33" spans="1:6" ht="21.75" customHeight="1" thickBot="1">
      <c r="A33" s="85"/>
      <c r="B33" s="86" t="s">
        <v>153</v>
      </c>
      <c r="C33" s="87"/>
      <c r="D33" s="42">
        <v>58679</v>
      </c>
      <c r="E33" s="42">
        <v>50459</v>
      </c>
      <c r="F33" s="88">
        <f t="shared" si="1"/>
        <v>0.8599158131529168</v>
      </c>
    </row>
    <row r="34" spans="1:6" ht="21.75" customHeight="1" thickBot="1" thickTop="1">
      <c r="A34" s="89"/>
      <c r="B34" s="90" t="s">
        <v>32</v>
      </c>
      <c r="C34" s="91"/>
      <c r="D34" s="43">
        <f>SUM(D14:D33)</f>
        <v>15757170</v>
      </c>
      <c r="E34" s="43">
        <f>SUM(E14:E33)</f>
        <v>15691306</v>
      </c>
      <c r="F34" s="93">
        <f t="shared" si="1"/>
        <v>0.9958200615973554</v>
      </c>
    </row>
  </sheetData>
  <mergeCells count="2">
    <mergeCell ref="A2:C2"/>
    <mergeCell ref="A12:C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奈良県文化観光課</dc:creator>
  <cp:keywords/>
  <dc:description/>
  <cp:lastModifiedBy>奈良県</cp:lastModifiedBy>
  <cp:lastPrinted>2007-11-05T00:07:11Z</cp:lastPrinted>
  <dcterms:created xsi:type="dcterms:W3CDTF">2002-02-14T11:03:02Z</dcterms:created>
  <dcterms:modified xsi:type="dcterms:W3CDTF">2010-10-19T09:18:33Z</dcterms:modified>
  <cp:category/>
  <cp:version/>
  <cp:contentType/>
  <cp:contentStatus/>
</cp:coreProperties>
</file>