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 " sheetId="1" r:id="rId1"/>
  </sheets>
  <definedNames>
    <definedName name="_１５２">#REF!</definedName>
    <definedName name="_１５３">#REF!</definedName>
    <definedName name="_６２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<sst xmlns="http://schemas.openxmlformats.org/spreadsheetml/2006/main" count="51" uniqueCount="44">
  <si>
    <t>総　数</t>
  </si>
  <si>
    <t>１日平均</t>
  </si>
  <si>
    <t>資料:県営競輪場</t>
  </si>
  <si>
    <t>４.  競　輪　の　実　施　状　況</t>
  </si>
  <si>
    <t>開催月</t>
  </si>
  <si>
    <t>第  1 回</t>
  </si>
  <si>
    <t>(回)</t>
  </si>
  <si>
    <t>(日)</t>
  </si>
  <si>
    <t>入 場 人 員　(人)</t>
  </si>
  <si>
    <t>車券発売金額　(千円)</t>
  </si>
  <si>
    <t>開催回数</t>
  </si>
  <si>
    <t>開催日数</t>
  </si>
  <si>
    <t>総　  数</t>
  </si>
  <si>
    <t>年  度 ・ 回</t>
  </si>
  <si>
    <t>チャリロト共同開催</t>
  </si>
  <si>
    <t>-</t>
  </si>
  <si>
    <t>（共同開催競輪）</t>
  </si>
  <si>
    <t>4～3</t>
  </si>
  <si>
    <t>（通常開催競輪）</t>
  </si>
  <si>
    <t xml:space="preserve"> 2</t>
  </si>
  <si>
    <t xml:space="preserve"> 3</t>
  </si>
  <si>
    <t xml:space="preserve">  4 </t>
  </si>
  <si>
    <t xml:space="preserve"> 5</t>
  </si>
  <si>
    <t xml:space="preserve"> 6</t>
  </si>
  <si>
    <t xml:space="preserve"> 7</t>
  </si>
  <si>
    <t>11</t>
  </si>
  <si>
    <t xml:space="preserve"> 8</t>
  </si>
  <si>
    <t xml:space="preserve"> 9</t>
  </si>
  <si>
    <t>10</t>
  </si>
  <si>
    <t>29</t>
  </si>
  <si>
    <t>12</t>
  </si>
  <si>
    <t>平 成 28 年 度</t>
  </si>
  <si>
    <t>30</t>
  </si>
  <si>
    <t>4</t>
  </si>
  <si>
    <t>6</t>
  </si>
  <si>
    <t>7</t>
  </si>
  <si>
    <t>7～9</t>
  </si>
  <si>
    <t>10～12</t>
  </si>
  <si>
    <t>11～12</t>
  </si>
  <si>
    <t>12～1</t>
  </si>
  <si>
    <t>1</t>
  </si>
  <si>
    <t>2</t>
  </si>
  <si>
    <t>2～3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</si>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</sst>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_);[Red]\(#,##0.0\)"/>
    <numFmt numFmtId="222" formatCode="&quot;¥&quot;#,##0.0_);[Red]\(&quot;¥&quot;#,##0.0\)"/>
    <numFmt numFmtId="223" formatCode="#,##0_);[Red]\(#,##0\)"/>
    <numFmt numFmtId="224" formatCode="#,##0.0_ "/>
    <numFmt numFmtId="225" formatCode="&quot;r&quot;#,##0.0_ "/>
    <numFmt numFmtId="226" formatCode="&quot;r&quot;#,##0.0\ "/>
    <numFmt numFmtId="227" formatCode="&quot;r&quot;#,##0.0"/>
    <numFmt numFmtId="228" formatCode="_ * #,##0.0_ ;_ * \-#,##0.0_ ;_ * &quot;-&quot;?_ ;_ @_ "/>
    <numFmt numFmtId="229" formatCode="0;\-0;;@"/>
    <numFmt numFmtId="230" formatCode="#,##0;;&quot;―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9" applyFont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180" fontId="9" fillId="0" borderId="13" xfId="0" applyNumberFormat="1" applyFont="1" applyBorder="1" applyAlignment="1" applyProtection="1">
      <alignment horizontal="center" vertical="center" wrapText="1"/>
      <protection locked="0"/>
    </xf>
    <xf numFmtId="180" fontId="9" fillId="0" borderId="14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89" fontId="9" fillId="0" borderId="0" xfId="49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89" fontId="9" fillId="0" borderId="0" xfId="49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5" xfId="0" applyNumberFormat="1" applyFont="1" applyFill="1" applyBorder="1" applyAlignment="1" applyProtection="1">
      <alignment vertical="center"/>
      <protection locked="0"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178" fontId="10" fillId="0" borderId="16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8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27" sqref="C27"/>
    </sheetView>
  </sheetViews>
  <sheetFormatPr defaultColWidth="8.796875" defaultRowHeight="15"/>
  <cols>
    <col min="1" max="1" width="14.5" style="5" customWidth="1"/>
    <col min="2" max="2" width="7.3984375" style="5" customWidth="1"/>
    <col min="3" max="4" width="8.3984375" style="14" customWidth="1"/>
    <col min="5" max="6" width="10" style="14" customWidth="1"/>
    <col min="7" max="7" width="13.69921875" style="5" customWidth="1"/>
    <col min="8" max="8" width="12.5" style="15" customWidth="1"/>
    <col min="9" max="9" width="13" style="5" customWidth="1"/>
    <col min="10" max="10" width="10.8984375" style="5" customWidth="1"/>
    <col min="11" max="16384" width="9" style="5" customWidth="1"/>
  </cols>
  <sheetData>
    <row r="1" spans="1:8" s="1" customFormat="1" ht="18.75">
      <c r="A1" s="42" t="s">
        <v>3</v>
      </c>
      <c r="B1" s="42"/>
      <c r="C1" s="42"/>
      <c r="D1" s="42"/>
      <c r="E1" s="42"/>
      <c r="F1" s="42"/>
      <c r="G1" s="42"/>
      <c r="H1" s="42"/>
    </row>
    <row r="2" spans="1:8" ht="6.75" customHeight="1" thickBot="1">
      <c r="A2" s="2"/>
      <c r="B2" s="2"/>
      <c r="C2" s="3"/>
      <c r="D2" s="3"/>
      <c r="E2" s="3"/>
      <c r="F2" s="3"/>
      <c r="G2" s="2"/>
      <c r="H2" s="4"/>
    </row>
    <row r="3" spans="1:8" ht="18.75" customHeight="1">
      <c r="A3" s="43" t="s">
        <v>13</v>
      </c>
      <c r="B3" s="45" t="s">
        <v>4</v>
      </c>
      <c r="C3" s="19" t="s">
        <v>10</v>
      </c>
      <c r="D3" s="19" t="s">
        <v>11</v>
      </c>
      <c r="E3" s="47" t="s">
        <v>8</v>
      </c>
      <c r="F3" s="47"/>
      <c r="G3" s="48" t="s">
        <v>9</v>
      </c>
      <c r="H3" s="49"/>
    </row>
    <row r="4" spans="1:8" ht="18.75" customHeight="1">
      <c r="A4" s="44"/>
      <c r="B4" s="46"/>
      <c r="C4" s="20" t="s">
        <v>6</v>
      </c>
      <c r="D4" s="20" t="s">
        <v>7</v>
      </c>
      <c r="E4" s="7" t="s">
        <v>0</v>
      </c>
      <c r="F4" s="7" t="s">
        <v>1</v>
      </c>
      <c r="G4" s="6" t="s">
        <v>12</v>
      </c>
      <c r="H4" s="8" t="s">
        <v>1</v>
      </c>
    </row>
    <row r="5" spans="1:8" ht="16.5" customHeight="1">
      <c r="A5" s="9" t="s">
        <v>18</v>
      </c>
      <c r="B5" s="10"/>
      <c r="C5" s="10"/>
      <c r="D5" s="10"/>
      <c r="E5" s="10"/>
      <c r="F5" s="10"/>
      <c r="G5" s="10"/>
      <c r="H5" s="10"/>
    </row>
    <row r="6" spans="1:8" ht="15" customHeight="1">
      <c r="A6" s="11" t="s">
        <v>31</v>
      </c>
      <c r="B6" s="24"/>
      <c r="C6" s="24">
        <v>12</v>
      </c>
      <c r="D6" s="24">
        <v>58</v>
      </c>
      <c r="E6" s="24">
        <v>46338</v>
      </c>
      <c r="F6" s="25">
        <v>798.9310344827586</v>
      </c>
      <c r="G6" s="26">
        <v>13229362.499999998</v>
      </c>
      <c r="H6" s="23">
        <v>228092.45689655168</v>
      </c>
    </row>
    <row r="7" spans="1:8" ht="15" customHeight="1">
      <c r="A7" s="17" t="s">
        <v>29</v>
      </c>
      <c r="B7" s="24"/>
      <c r="C7" s="24">
        <v>13</v>
      </c>
      <c r="D7" s="24">
        <v>61</v>
      </c>
      <c r="E7" s="24">
        <v>44213</v>
      </c>
      <c r="F7" s="24">
        <v>724.8032786885246</v>
      </c>
      <c r="G7" s="40">
        <v>14048591.5</v>
      </c>
      <c r="H7" s="41">
        <v>230304.7786885246</v>
      </c>
    </row>
    <row r="8" spans="1:8" s="13" customFormat="1" ht="15" customHeight="1">
      <c r="A8" s="18" t="s">
        <v>32</v>
      </c>
      <c r="B8" s="27"/>
      <c r="C8" s="27">
        <v>12</v>
      </c>
      <c r="D8" s="27">
        <f>SUM(D10:D21)</f>
        <v>59</v>
      </c>
      <c r="E8" s="27">
        <f>SUM(E10:E21)</f>
        <v>43573</v>
      </c>
      <c r="F8" s="27">
        <f>_xlfn.IFERROR(E8/D8,)</f>
        <v>738.5254237288135</v>
      </c>
      <c r="G8" s="28">
        <f>SUM(G10:G21)</f>
        <v>15489506.299999999</v>
      </c>
      <c r="H8" s="28">
        <f>_xlfn.IFERROR(G8/D8,)</f>
        <v>262534.00508474576</v>
      </c>
    </row>
    <row r="9" spans="1:8" s="13" customFormat="1" ht="7.5" customHeight="1">
      <c r="A9" s="9"/>
      <c r="B9" s="27"/>
      <c r="C9" s="27"/>
      <c r="D9" s="27"/>
      <c r="E9" s="27"/>
      <c r="F9" s="27"/>
      <c r="G9" s="29"/>
      <c r="H9" s="28"/>
    </row>
    <row r="10" spans="1:9" ht="15" customHeight="1">
      <c r="A10" s="17" t="s">
        <v>5</v>
      </c>
      <c r="B10" s="30" t="s">
        <v>33</v>
      </c>
      <c r="C10" s="24">
        <v>1</v>
      </c>
      <c r="D10" s="24">
        <v>6</v>
      </c>
      <c r="E10" s="24">
        <v>0</v>
      </c>
      <c r="F10" s="24">
        <f aca="true" t="shared" si="0" ref="F10:F21">_xlfn.IFERROR(E10/D10,)</f>
        <v>0</v>
      </c>
      <c r="G10" s="31">
        <f>(555114300+417379600)/1000</f>
        <v>972493.9</v>
      </c>
      <c r="H10" s="40">
        <f aca="true" t="shared" si="1" ref="H10:H21">_xlfn.IFERROR(G10/D10,)</f>
        <v>162082.31666666668</v>
      </c>
      <c r="I10" s="16"/>
    </row>
    <row r="11" spans="1:9" ht="15" customHeight="1">
      <c r="A11" s="17" t="s">
        <v>19</v>
      </c>
      <c r="B11" s="30" t="s">
        <v>33</v>
      </c>
      <c r="C11" s="24">
        <v>1</v>
      </c>
      <c r="D11" s="24">
        <v>3</v>
      </c>
      <c r="E11" s="24">
        <v>3442</v>
      </c>
      <c r="F11" s="24">
        <f t="shared" si="0"/>
        <v>1147.3333333333333</v>
      </c>
      <c r="G11" s="31">
        <f>881411100/1000</f>
        <v>881411.1</v>
      </c>
      <c r="H11" s="40">
        <f t="shared" si="1"/>
        <v>293803.7</v>
      </c>
      <c r="I11" s="16"/>
    </row>
    <row r="12" spans="1:9" ht="15" customHeight="1">
      <c r="A12" s="17" t="s">
        <v>20</v>
      </c>
      <c r="B12" s="30" t="s">
        <v>34</v>
      </c>
      <c r="C12" s="24">
        <v>1</v>
      </c>
      <c r="D12" s="24">
        <v>6</v>
      </c>
      <c r="E12" s="24">
        <f>2831+3545</f>
        <v>6376</v>
      </c>
      <c r="F12" s="24">
        <f t="shared" si="0"/>
        <v>1062.6666666666667</v>
      </c>
      <c r="G12" s="31">
        <f>(634553300+175896400)/1000</f>
        <v>810449.7</v>
      </c>
      <c r="H12" s="40">
        <f t="shared" si="1"/>
        <v>135074.94999999998</v>
      </c>
      <c r="I12" s="16"/>
    </row>
    <row r="13" spans="1:9" ht="15" customHeight="1">
      <c r="A13" s="17" t="s">
        <v>21</v>
      </c>
      <c r="B13" s="30" t="s">
        <v>35</v>
      </c>
      <c r="C13" s="24">
        <v>1</v>
      </c>
      <c r="D13" s="24">
        <v>3</v>
      </c>
      <c r="E13" s="24">
        <v>3018</v>
      </c>
      <c r="F13" s="24">
        <f t="shared" si="0"/>
        <v>1006</v>
      </c>
      <c r="G13" s="31">
        <f>1341024800/1000</f>
        <v>1341024.8</v>
      </c>
      <c r="H13" s="40">
        <f t="shared" si="1"/>
        <v>447008.26666666666</v>
      </c>
      <c r="I13" s="16"/>
    </row>
    <row r="14" spans="1:9" ht="15" customHeight="1">
      <c r="A14" s="17" t="s">
        <v>22</v>
      </c>
      <c r="B14" s="30" t="s">
        <v>35</v>
      </c>
      <c r="C14" s="24">
        <v>1</v>
      </c>
      <c r="D14" s="24">
        <v>3</v>
      </c>
      <c r="E14" s="24">
        <v>3561</v>
      </c>
      <c r="F14" s="24">
        <f t="shared" si="0"/>
        <v>1187</v>
      </c>
      <c r="G14" s="31">
        <f>201780700/1000</f>
        <v>201780.7</v>
      </c>
      <c r="H14" s="40">
        <f t="shared" si="1"/>
        <v>67260.23333333334</v>
      </c>
      <c r="I14" s="16"/>
    </row>
    <row r="15" spans="1:9" ht="15" customHeight="1">
      <c r="A15" s="17" t="s">
        <v>23</v>
      </c>
      <c r="B15" s="30" t="s">
        <v>36</v>
      </c>
      <c r="C15" s="24">
        <v>1</v>
      </c>
      <c r="D15" s="24">
        <v>6</v>
      </c>
      <c r="E15" s="24">
        <v>0</v>
      </c>
      <c r="F15" s="24">
        <f t="shared" si="0"/>
        <v>0</v>
      </c>
      <c r="G15" s="31">
        <f>(391919200+495800900)/1000</f>
        <v>887720.1</v>
      </c>
      <c r="H15" s="40">
        <f t="shared" si="1"/>
        <v>147953.35</v>
      </c>
      <c r="I15" s="16"/>
    </row>
    <row r="16" spans="1:9" ht="15" customHeight="1">
      <c r="A16" s="17" t="s">
        <v>24</v>
      </c>
      <c r="B16" s="30" t="s">
        <v>37</v>
      </c>
      <c r="C16" s="24">
        <v>1</v>
      </c>
      <c r="D16" s="24">
        <v>6</v>
      </c>
      <c r="E16" s="24">
        <f>3565+3325</f>
        <v>6890</v>
      </c>
      <c r="F16" s="24">
        <f t="shared" si="0"/>
        <v>1148.3333333333333</v>
      </c>
      <c r="G16" s="31">
        <f>(497982700+425804500)/1000</f>
        <v>923787.2</v>
      </c>
      <c r="H16" s="40">
        <f t="shared" si="1"/>
        <v>153964.53333333333</v>
      </c>
      <c r="I16" s="16"/>
    </row>
    <row r="17" spans="1:9" ht="15" customHeight="1">
      <c r="A17" s="17" t="s">
        <v>26</v>
      </c>
      <c r="B17" s="30" t="s">
        <v>38</v>
      </c>
      <c r="C17" s="24">
        <v>1</v>
      </c>
      <c r="D17" s="24">
        <v>6</v>
      </c>
      <c r="E17" s="24">
        <v>0</v>
      </c>
      <c r="F17" s="24">
        <f t="shared" si="0"/>
        <v>0</v>
      </c>
      <c r="G17" s="31">
        <f>(421408600+559343100)/1000</f>
        <v>980751.7</v>
      </c>
      <c r="H17" s="40">
        <f t="shared" si="1"/>
        <v>163458.61666666667</v>
      </c>
      <c r="I17" s="16"/>
    </row>
    <row r="18" spans="1:9" ht="15" customHeight="1">
      <c r="A18" s="17" t="s">
        <v>27</v>
      </c>
      <c r="B18" s="30" t="s">
        <v>39</v>
      </c>
      <c r="C18" s="24">
        <v>1</v>
      </c>
      <c r="D18" s="24">
        <v>7</v>
      </c>
      <c r="E18" s="24">
        <v>0</v>
      </c>
      <c r="F18" s="24">
        <f t="shared" si="0"/>
        <v>0</v>
      </c>
      <c r="G18" s="31">
        <f>(608651200+510462700)/1000</f>
        <v>1119113.9</v>
      </c>
      <c r="H18" s="40">
        <f t="shared" si="1"/>
        <v>159873.41428571427</v>
      </c>
      <c r="I18" s="16"/>
    </row>
    <row r="19" spans="1:9" ht="15" customHeight="1">
      <c r="A19" s="17" t="s">
        <v>28</v>
      </c>
      <c r="B19" s="30" t="s">
        <v>40</v>
      </c>
      <c r="C19" s="24">
        <v>1</v>
      </c>
      <c r="D19" s="24">
        <v>6</v>
      </c>
      <c r="E19" s="24">
        <f>4115+3542</f>
        <v>7657</v>
      </c>
      <c r="F19" s="24">
        <f t="shared" si="0"/>
        <v>1276.1666666666667</v>
      </c>
      <c r="G19" s="31">
        <f>(1532316200+216429800)/1000</f>
        <v>1748746</v>
      </c>
      <c r="H19" s="40">
        <f t="shared" si="1"/>
        <v>291457.6666666667</v>
      </c>
      <c r="I19" s="16"/>
    </row>
    <row r="20" spans="1:9" ht="15" customHeight="1">
      <c r="A20" s="17" t="s">
        <v>25</v>
      </c>
      <c r="B20" s="30" t="s">
        <v>41</v>
      </c>
      <c r="C20" s="24">
        <v>1</v>
      </c>
      <c r="D20" s="24">
        <v>4</v>
      </c>
      <c r="E20" s="24">
        <v>9342</v>
      </c>
      <c r="F20" s="24">
        <f t="shared" si="0"/>
        <v>2335.5</v>
      </c>
      <c r="G20" s="31">
        <f>5383865600/1000</f>
        <v>5383865.6</v>
      </c>
      <c r="H20" s="40">
        <f t="shared" si="1"/>
        <v>1345966.4</v>
      </c>
      <c r="I20" s="16"/>
    </row>
    <row r="21" spans="1:9" ht="15" customHeight="1">
      <c r="A21" s="17" t="s">
        <v>30</v>
      </c>
      <c r="B21" s="30" t="s">
        <v>42</v>
      </c>
      <c r="C21" s="24">
        <v>1</v>
      </c>
      <c r="D21" s="24">
        <v>3</v>
      </c>
      <c r="E21" s="24">
        <v>3287</v>
      </c>
      <c r="F21" s="24">
        <f t="shared" si="0"/>
        <v>1095.6666666666667</v>
      </c>
      <c r="G21" s="31">
        <f>238361600/1000</f>
        <v>238361.6</v>
      </c>
      <c r="H21" s="40">
        <f t="shared" si="1"/>
        <v>79453.86666666667</v>
      </c>
      <c r="I21" s="16"/>
    </row>
    <row r="22" spans="1:9" ht="15" customHeight="1">
      <c r="A22" s="18" t="s">
        <v>16</v>
      </c>
      <c r="B22" s="30"/>
      <c r="C22" s="24"/>
      <c r="D22" s="24"/>
      <c r="E22" s="24"/>
      <c r="F22" s="27"/>
      <c r="G22" s="31"/>
      <c r="H22" s="28"/>
      <c r="I22" s="16"/>
    </row>
    <row r="23" spans="1:9" ht="7.5" customHeight="1" hidden="1">
      <c r="A23" s="18" t="s">
        <v>16</v>
      </c>
      <c r="B23" s="30"/>
      <c r="C23" s="24"/>
      <c r="D23" s="24"/>
      <c r="E23" s="24"/>
      <c r="F23" s="25"/>
      <c r="G23" s="31"/>
      <c r="H23" s="12"/>
      <c r="I23" s="16"/>
    </row>
    <row r="24" spans="1:9" ht="15" customHeight="1">
      <c r="A24" s="21" t="s">
        <v>14</v>
      </c>
      <c r="B24" s="30"/>
      <c r="C24" s="24"/>
      <c r="D24" s="24"/>
      <c r="E24" s="24"/>
      <c r="F24" s="25"/>
      <c r="G24" s="31"/>
      <c r="H24" s="12"/>
      <c r="I24" s="16"/>
    </row>
    <row r="25" spans="1:9" ht="15" customHeight="1">
      <c r="A25" s="11" t="str">
        <f>A6</f>
        <v>平 成 28 年 度</v>
      </c>
      <c r="B25" s="30" t="s">
        <v>17</v>
      </c>
      <c r="C25" s="32" t="s">
        <v>43</v>
      </c>
      <c r="D25" s="33">
        <v>143</v>
      </c>
      <c r="E25" s="24">
        <v>0</v>
      </c>
      <c r="F25" s="24">
        <v>0</v>
      </c>
      <c r="G25" s="34">
        <v>117502.4</v>
      </c>
      <c r="H25" s="22">
        <v>821.7</v>
      </c>
      <c r="I25" s="16"/>
    </row>
    <row r="26" spans="1:9" ht="15" customHeight="1">
      <c r="A26" s="11" t="str">
        <f>A7</f>
        <v>29</v>
      </c>
      <c r="B26" s="30" t="s">
        <v>17</v>
      </c>
      <c r="C26" s="32" t="s">
        <v>15</v>
      </c>
      <c r="D26" s="32">
        <v>174</v>
      </c>
      <c r="E26" s="24">
        <v>0</v>
      </c>
      <c r="F26" s="24">
        <v>0</v>
      </c>
      <c r="G26" s="34">
        <v>160794.7</v>
      </c>
      <c r="H26" s="22">
        <v>924.1</v>
      </c>
      <c r="I26" s="16"/>
    </row>
    <row r="27" spans="1:9" ht="15" customHeight="1" thickBot="1">
      <c r="A27" s="39" t="str">
        <f>A8</f>
        <v>30</v>
      </c>
      <c r="B27" s="35" t="s">
        <v>17</v>
      </c>
      <c r="C27" s="36" t="s">
        <v>43</v>
      </c>
      <c r="D27" s="37">
        <v>210</v>
      </c>
      <c r="E27" s="37">
        <v>0</v>
      </c>
      <c r="F27" s="37">
        <f>_xlfn.IFERROR(E27/D27,)</f>
        <v>0</v>
      </c>
      <c r="G27" s="38">
        <f>169729000/1000</f>
        <v>169729</v>
      </c>
      <c r="H27" s="38">
        <f>_xlfn.IFERROR(G27/D27,)</f>
        <v>808.2333333333333</v>
      </c>
      <c r="I27" s="16"/>
    </row>
    <row r="28" spans="1:9" ht="15" customHeight="1">
      <c r="A28" s="5" t="s">
        <v>2</v>
      </c>
      <c r="B28" s="15"/>
      <c r="I28" s="16"/>
    </row>
    <row r="29" ht="13.5" customHeight="1">
      <c r="B29" s="15"/>
    </row>
    <row r="31" ht="12">
      <c r="A31" s="4"/>
    </row>
  </sheetData>
  <sheetProtection/>
  <mergeCells count="5">
    <mergeCell ref="A1:H1"/>
    <mergeCell ref="A3:A4"/>
    <mergeCell ref="B3:B4"/>
    <mergeCell ref="E3:F3"/>
    <mergeCell ref="G3:H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2020-10-12T05:23:33Z</cp:lastPrinted>
  <dcterms:created xsi:type="dcterms:W3CDTF">2003-01-23T00:15:52Z</dcterms:created>
  <dcterms:modified xsi:type="dcterms:W3CDTF">2020-10-12T05:29:21Z</dcterms:modified>
  <cp:category/>
  <cp:version/>
  <cp:contentType/>
  <cp:contentStatus/>
</cp:coreProperties>
</file>