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backupFile="1"/>
  <xr:revisionPtr revIDLastSave="0" documentId="8_{8C2AAF0D-DCB9-4D1C-BB3E-A8BEF8347DDA}" xr6:coauthVersionLast="47" xr6:coauthVersionMax="47" xr10:uidLastSave="{00000000-0000-0000-0000-000000000000}"/>
  <bookViews>
    <workbookView xWindow="5790" yWindow="4125" windowWidth="21600" windowHeight="11385" tabRatio="722" xr2:uid="{00000000-000D-0000-FFFF-FFFF00000000}"/>
  </bookViews>
  <sheets>
    <sheet name="総費用" sheetId="6" r:id="rId1"/>
    <sheet name="総便益" sheetId="5" r:id="rId2"/>
    <sheet name="割引率" sheetId="7" r:id="rId3"/>
  </sheets>
  <definedNames>
    <definedName name="_xlnm.Print_Area" localSheetId="0">総費用!$B$2:$U$53</definedName>
    <definedName name="_xlnm.Print_Area" localSheetId="1">総便益!$B$2:$V$135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2" i="7" l="1"/>
  <c r="F61" i="7"/>
  <c r="F60" i="7"/>
  <c r="E62" i="7"/>
  <c r="E61" i="7"/>
  <c r="E60" i="7"/>
  <c r="D62" i="7"/>
  <c r="D61" i="7"/>
  <c r="D60" i="7"/>
  <c r="H42" i="7"/>
  <c r="E42" i="7"/>
  <c r="H40" i="7"/>
  <c r="G40" i="7"/>
  <c r="F40" i="7"/>
  <c r="E40" i="7"/>
  <c r="H34" i="7"/>
  <c r="G34" i="7"/>
  <c r="F34" i="7"/>
  <c r="E34" i="7"/>
  <c r="H29" i="7"/>
  <c r="G29" i="7"/>
  <c r="G42" i="7" s="1"/>
  <c r="F29" i="7"/>
  <c r="F42" i="7" s="1"/>
  <c r="E29" i="7"/>
  <c r="I7" i="7"/>
  <c r="I8" i="7"/>
  <c r="I9" i="7"/>
  <c r="K82" i="5" l="1"/>
  <c r="Q82" i="5"/>
  <c r="M82" i="5"/>
  <c r="H82" i="5"/>
  <c r="K58" i="5"/>
  <c r="M58" i="5" s="1"/>
  <c r="K57" i="5"/>
  <c r="M57" i="5" s="1"/>
  <c r="U57" i="5" s="1"/>
  <c r="K56" i="5"/>
  <c r="M56" i="5" s="1"/>
  <c r="K55" i="5"/>
  <c r="M55" i="5" s="1"/>
  <c r="U55" i="5" s="1"/>
  <c r="K54" i="5"/>
  <c r="M54" i="5" s="1"/>
  <c r="M53" i="5"/>
  <c r="U53" i="5" s="1"/>
  <c r="K53" i="5"/>
  <c r="K52" i="5"/>
  <c r="M52" i="5" s="1"/>
  <c r="K51" i="5"/>
  <c r="M51" i="5" s="1"/>
  <c r="U51" i="5" s="1"/>
  <c r="K50" i="5"/>
  <c r="M50" i="5" s="1"/>
  <c r="K49" i="5"/>
  <c r="M49" i="5" s="1"/>
  <c r="U49" i="5" s="1"/>
  <c r="K48" i="5"/>
  <c r="M48" i="5" s="1"/>
  <c r="K47" i="5"/>
  <c r="M47" i="5" s="1"/>
  <c r="U47" i="5" s="1"/>
  <c r="K46" i="5"/>
  <c r="M46" i="5" s="1"/>
  <c r="U52" i="5" l="1"/>
  <c r="R52" i="5"/>
  <c r="U58" i="5"/>
  <c r="R58" i="5"/>
  <c r="U48" i="5"/>
  <c r="R48" i="5"/>
  <c r="U54" i="5"/>
  <c r="R54" i="5"/>
  <c r="U46" i="5"/>
  <c r="R46" i="5"/>
  <c r="M60" i="5"/>
  <c r="U50" i="5"/>
  <c r="R50" i="5"/>
  <c r="U56" i="5"/>
  <c r="R56" i="5"/>
  <c r="R47" i="5"/>
  <c r="R49" i="5"/>
  <c r="R51" i="5"/>
  <c r="R53" i="5"/>
  <c r="R55" i="5"/>
  <c r="R57" i="5"/>
  <c r="R60" i="5" l="1"/>
  <c r="U60" i="5"/>
  <c r="Q18" i="6" l="1"/>
  <c r="Q16" i="6"/>
  <c r="K18" i="6"/>
  <c r="K16" i="6"/>
  <c r="L26" i="5" l="1"/>
  <c r="N26" i="5" s="1"/>
  <c r="L25" i="5"/>
  <c r="N25" i="5" s="1"/>
  <c r="R82" i="5" l="1"/>
  <c r="R81" i="5"/>
  <c r="N82" i="5"/>
  <c r="N81" i="5"/>
  <c r="K81" i="5"/>
  <c r="J107" i="5" l="1"/>
  <c r="J102" i="5"/>
  <c r="J109" i="5"/>
  <c r="O14" i="6"/>
  <c r="U14" i="6" s="1"/>
  <c r="O13" i="6"/>
  <c r="U13" i="6" s="1"/>
  <c r="M18" i="6"/>
  <c r="M19" i="6" s="1"/>
  <c r="M16" i="6"/>
  <c r="M17" i="6" s="1"/>
  <c r="K17" i="6"/>
  <c r="M15" i="6"/>
  <c r="K15" i="6"/>
  <c r="U15" i="6" l="1"/>
  <c r="O18" i="6"/>
  <c r="O19" i="6" s="1"/>
  <c r="O16" i="6"/>
  <c r="O17" i="6" s="1"/>
  <c r="K19" i="6"/>
  <c r="O15" i="6"/>
  <c r="R25" i="5"/>
  <c r="S25" i="5" s="1"/>
  <c r="T25" i="5" s="1"/>
  <c r="O25" i="5"/>
  <c r="P25" i="5" s="1"/>
  <c r="Q25" i="5" s="1"/>
  <c r="R26" i="5"/>
  <c r="S26" i="5" s="1"/>
  <c r="T26" i="5" s="1"/>
  <c r="O26" i="5"/>
  <c r="P26" i="5" s="1"/>
  <c r="Q26" i="5" s="1"/>
  <c r="T18" i="6" l="1"/>
  <c r="T19" i="6" s="1"/>
  <c r="S18" i="6"/>
  <c r="S19" i="6" s="1"/>
  <c r="Q19" i="6"/>
  <c r="I18" i="6"/>
  <c r="I19" i="6" s="1"/>
  <c r="T16" i="6"/>
  <c r="T17" i="6" s="1"/>
  <c r="S16" i="6"/>
  <c r="S17" i="6" s="1"/>
  <c r="Q17" i="6"/>
  <c r="I16" i="6"/>
  <c r="I17" i="6" s="1"/>
  <c r="T15" i="6"/>
  <c r="S15" i="6"/>
  <c r="Q15" i="6"/>
  <c r="I15" i="6"/>
  <c r="U18" i="6" l="1"/>
  <c r="U19" i="6" s="1"/>
  <c r="U16" i="6"/>
  <c r="U17" i="6" s="1"/>
  <c r="L43" i="6"/>
  <c r="L45" i="6" l="1"/>
  <c r="L44" i="6"/>
  <c r="R24" i="5"/>
  <c r="S24" i="5" s="1"/>
  <c r="T24" i="5" s="1"/>
  <c r="O24" i="5"/>
  <c r="P24" i="5" s="1"/>
  <c r="Q24" i="5" s="1"/>
  <c r="L24" i="5"/>
  <c r="N24" i="5" s="1"/>
  <c r="R23" i="5"/>
  <c r="S23" i="5" s="1"/>
  <c r="T23" i="5" s="1"/>
  <c r="O23" i="5"/>
  <c r="P23" i="5" s="1"/>
  <c r="L23" i="5"/>
  <c r="N23" i="5" s="1"/>
  <c r="R22" i="5"/>
  <c r="S22" i="5" s="1"/>
  <c r="O22" i="5"/>
  <c r="P22" i="5" s="1"/>
  <c r="L22" i="5"/>
  <c r="N22" i="5" s="1"/>
  <c r="R21" i="5"/>
  <c r="S21" i="5" s="1"/>
  <c r="O21" i="5"/>
  <c r="P21" i="5" s="1"/>
  <c r="L21" i="5"/>
  <c r="N21" i="5" s="1"/>
  <c r="R20" i="5"/>
  <c r="S20" i="5" s="1"/>
  <c r="O20" i="5"/>
  <c r="P20" i="5" s="1"/>
  <c r="L20" i="5"/>
  <c r="N20" i="5" s="1"/>
  <c r="R19" i="5"/>
  <c r="S19" i="5" s="1"/>
  <c r="O19" i="5"/>
  <c r="P19" i="5" s="1"/>
  <c r="L19" i="5"/>
  <c r="N19" i="5" s="1"/>
  <c r="R18" i="5"/>
  <c r="S18" i="5" s="1"/>
  <c r="O18" i="5"/>
  <c r="P18" i="5" s="1"/>
  <c r="L18" i="5"/>
  <c r="N18" i="5" s="1"/>
  <c r="R17" i="5"/>
  <c r="S17" i="5" s="1"/>
  <c r="O17" i="5"/>
  <c r="P17" i="5" s="1"/>
  <c r="L17" i="5"/>
  <c r="N17" i="5" s="1"/>
  <c r="R16" i="5"/>
  <c r="S16" i="5" s="1"/>
  <c r="O16" i="5"/>
  <c r="P16" i="5" s="1"/>
  <c r="L16" i="5"/>
  <c r="N16" i="5" s="1"/>
  <c r="R15" i="5"/>
  <c r="S15" i="5" s="1"/>
  <c r="O15" i="5"/>
  <c r="P15" i="5" s="1"/>
  <c r="L15" i="5"/>
  <c r="N15" i="5" s="1"/>
  <c r="R14" i="5"/>
  <c r="S14" i="5" s="1"/>
  <c r="O14" i="5"/>
  <c r="P14" i="5" s="1"/>
  <c r="L14" i="5"/>
  <c r="P28" i="5" l="1"/>
  <c r="Q60" i="5" s="1"/>
  <c r="S60" i="5" s="1"/>
  <c r="L28" i="5"/>
  <c r="J60" i="5" s="1"/>
  <c r="P60" i="5" s="1"/>
  <c r="S28" i="5"/>
  <c r="T60" i="5" s="1"/>
  <c r="V60" i="5" s="1"/>
  <c r="I126" i="5"/>
  <c r="T15" i="5"/>
  <c r="Q18" i="5"/>
  <c r="T19" i="5"/>
  <c r="Q22" i="5"/>
  <c r="Q16" i="5"/>
  <c r="T17" i="5"/>
  <c r="Q20" i="5"/>
  <c r="T21" i="5"/>
  <c r="N14" i="5"/>
  <c r="N28" i="5" s="1"/>
  <c r="Q14" i="5"/>
  <c r="Q17" i="5"/>
  <c r="T16" i="5"/>
  <c r="T14" i="5"/>
  <c r="Q15" i="5"/>
  <c r="T22" i="5"/>
  <c r="Q23" i="5"/>
  <c r="T20" i="5"/>
  <c r="Q21" i="5"/>
  <c r="T18" i="5"/>
  <c r="Q19" i="5"/>
  <c r="M126" i="5" l="1"/>
  <c r="I43" i="6"/>
  <c r="T28" i="5"/>
  <c r="Q81" i="5" s="1"/>
  <c r="Q28" i="5"/>
  <c r="M81" i="5" s="1"/>
  <c r="H81" i="5"/>
  <c r="L81" i="5" s="1"/>
  <c r="L82" i="5"/>
  <c r="O43" i="6" l="1"/>
  <c r="O45" i="6"/>
  <c r="O44" i="6"/>
  <c r="S81" i="5"/>
  <c r="T81" i="5" s="1"/>
  <c r="O102" i="5" s="1"/>
  <c r="O82" i="5"/>
  <c r="P82" i="5" s="1"/>
  <c r="L107" i="5" s="1"/>
  <c r="O81" i="5"/>
  <c r="P81" i="5" s="1"/>
  <c r="L102" i="5" s="1"/>
  <c r="S82" i="5"/>
  <c r="T82" i="5" s="1"/>
  <c r="O107" i="5" s="1"/>
  <c r="L109" i="5" l="1"/>
  <c r="I127" i="5" s="1"/>
  <c r="M127" i="5" s="1"/>
  <c r="O109" i="5"/>
  <c r="I128" i="5" l="1"/>
  <c r="M128" i="5" s="1"/>
</calcChain>
</file>

<file path=xl/sharedStrings.xml><?xml version="1.0" encoding="utf-8"?>
<sst xmlns="http://schemas.openxmlformats.org/spreadsheetml/2006/main" count="544" uniqueCount="241">
  <si>
    <t>関連事業費</t>
    <rPh sb="0" eb="2">
      <t>カンレン</t>
    </rPh>
    <rPh sb="2" eb="5">
      <t>ジギョウヒ</t>
    </rPh>
    <phoneticPr fontId="1"/>
  </si>
  <si>
    <t>総費用</t>
    <rPh sb="0" eb="3">
      <t>ソウヒヨウ</t>
    </rPh>
    <phoneticPr fontId="1"/>
  </si>
  <si>
    <t>①</t>
    <phoneticPr fontId="1"/>
  </si>
  <si>
    <t>②</t>
    <phoneticPr fontId="1"/>
  </si>
  <si>
    <t>④</t>
    <phoneticPr fontId="1"/>
  </si>
  <si>
    <t>合計</t>
    <rPh sb="0" eb="2">
      <t>ゴウケイ</t>
    </rPh>
    <phoneticPr fontId="1"/>
  </si>
  <si>
    <t>評価期間
終了時点の
資産価額</t>
    <rPh sb="0" eb="2">
      <t>ヒョウカ</t>
    </rPh>
    <rPh sb="2" eb="4">
      <t>キカン</t>
    </rPh>
    <rPh sb="5" eb="7">
      <t>シュウリョウ</t>
    </rPh>
    <rPh sb="7" eb="9">
      <t>ジテン</t>
    </rPh>
    <rPh sb="11" eb="13">
      <t>シサン</t>
    </rPh>
    <rPh sb="13" eb="15">
      <t>カガク</t>
    </rPh>
    <phoneticPr fontId="1"/>
  </si>
  <si>
    <t>＋10％</t>
    <phoneticPr fontId="1"/>
  </si>
  <si>
    <t>感度分析（＋10％）</t>
    <rPh sb="0" eb="2">
      <t>カンド</t>
    </rPh>
    <rPh sb="2" eb="4">
      <t>ブンセキ</t>
    </rPh>
    <phoneticPr fontId="1"/>
  </si>
  <si>
    <t>作物名</t>
    <rPh sb="0" eb="2">
      <t>サクモツ</t>
    </rPh>
    <rPh sb="2" eb="3">
      <t>メイ</t>
    </rPh>
    <phoneticPr fontId="1"/>
  </si>
  <si>
    <t>純益率</t>
    <rPh sb="0" eb="3">
      <t>ジュンエキリツ</t>
    </rPh>
    <phoneticPr fontId="1"/>
  </si>
  <si>
    <t>年効果額</t>
    <rPh sb="0" eb="4">
      <t>ネンコウカガク</t>
    </rPh>
    <phoneticPr fontId="1"/>
  </si>
  <si>
    <t>水稲</t>
    <rPh sb="0" eb="2">
      <t>スイトウ</t>
    </rPh>
    <phoneticPr fontId="1"/>
  </si>
  <si>
    <t>更新</t>
    <rPh sb="0" eb="2">
      <t>コウシン</t>
    </rPh>
    <phoneticPr fontId="1"/>
  </si>
  <si>
    <t>水管理改良</t>
    <rPh sb="0" eb="1">
      <t>ミズ</t>
    </rPh>
    <rPh sb="1" eb="3">
      <t>カンリ</t>
    </rPh>
    <rPh sb="3" eb="5">
      <t>カイリョウ</t>
    </rPh>
    <phoneticPr fontId="1"/>
  </si>
  <si>
    <t>大豆</t>
    <rPh sb="0" eb="2">
      <t>ダイズ</t>
    </rPh>
    <phoneticPr fontId="1"/>
  </si>
  <si>
    <t>湿潤かんがい</t>
    <rPh sb="0" eb="2">
      <t>シツジュン</t>
    </rPh>
    <phoneticPr fontId="1"/>
  </si>
  <si>
    <t>小豆</t>
    <rPh sb="0" eb="2">
      <t>アズキ</t>
    </rPh>
    <phoneticPr fontId="1"/>
  </si>
  <si>
    <t>たまねぎ</t>
    <phoneticPr fontId="1"/>
  </si>
  <si>
    <t>はくさい</t>
    <phoneticPr fontId="1"/>
  </si>
  <si>
    <t>はくさい（裏）</t>
    <rPh sb="5" eb="6">
      <t>ウラ</t>
    </rPh>
    <phoneticPr fontId="1"/>
  </si>
  <si>
    <t>スイートコーン</t>
    <phoneticPr fontId="1"/>
  </si>
  <si>
    <t>かぼちゃ</t>
    <phoneticPr fontId="1"/>
  </si>
  <si>
    <t>新設</t>
    <rPh sb="0" eb="2">
      <t>シンセツ</t>
    </rPh>
    <phoneticPr fontId="1"/>
  </si>
  <si>
    <t>作付増</t>
    <rPh sb="0" eb="2">
      <t>サクヅケ</t>
    </rPh>
    <rPh sb="2" eb="3">
      <t>ゾウ</t>
    </rPh>
    <phoneticPr fontId="1"/>
  </si>
  <si>
    <t>t</t>
    <phoneticPr fontId="1"/>
  </si>
  <si>
    <t>千円/t</t>
    <rPh sb="0" eb="2">
      <t>センエン</t>
    </rPh>
    <phoneticPr fontId="1"/>
  </si>
  <si>
    <t>千円</t>
    <rPh sb="0" eb="2">
      <t>センエン</t>
    </rPh>
    <phoneticPr fontId="1"/>
  </si>
  <si>
    <t>％</t>
    <phoneticPr fontId="1"/>
  </si>
  <si>
    <t>生産
増減量</t>
    <rPh sb="0" eb="2">
      <t>セイサン</t>
    </rPh>
    <rPh sb="3" eb="5">
      <t>ゾウゲン</t>
    </rPh>
    <rPh sb="5" eb="6">
      <t>リョウ</t>
    </rPh>
    <phoneticPr fontId="1"/>
  </si>
  <si>
    <t>生産物
単価</t>
    <rPh sb="0" eb="3">
      <t>セイサンブツ</t>
    </rPh>
    <rPh sb="4" eb="6">
      <t>タンカ</t>
    </rPh>
    <phoneticPr fontId="1"/>
  </si>
  <si>
    <t>単位食料生産額当たり効果額</t>
    <rPh sb="0" eb="2">
      <t>タンイ</t>
    </rPh>
    <rPh sb="2" eb="4">
      <t>ショクリョウ</t>
    </rPh>
    <rPh sb="4" eb="6">
      <t>セイサン</t>
    </rPh>
    <rPh sb="6" eb="7">
      <t>ガク</t>
    </rPh>
    <rPh sb="7" eb="8">
      <t>ア</t>
    </rPh>
    <rPh sb="10" eb="12">
      <t>コウカ</t>
    </rPh>
    <rPh sb="12" eb="13">
      <t>ガク</t>
    </rPh>
    <phoneticPr fontId="1"/>
  </si>
  <si>
    <t>円／千円</t>
    <rPh sb="0" eb="1">
      <t>エン</t>
    </rPh>
    <rPh sb="2" eb="4">
      <t>センエン</t>
    </rPh>
    <phoneticPr fontId="1"/>
  </si>
  <si>
    <t>増加
粗収益額</t>
    <rPh sb="0" eb="2">
      <t>ゾウカ</t>
    </rPh>
    <rPh sb="3" eb="6">
      <t>ソシュウエキ</t>
    </rPh>
    <rPh sb="6" eb="7">
      <t>ガク</t>
    </rPh>
    <phoneticPr fontId="1"/>
  </si>
  <si>
    <t>作物生産効果</t>
    <rPh sb="0" eb="2">
      <t>サクモツ</t>
    </rPh>
    <rPh sb="2" eb="4">
      <t>セイサン</t>
    </rPh>
    <rPh sb="4" eb="6">
      <t>コウカ</t>
    </rPh>
    <phoneticPr fontId="1"/>
  </si>
  <si>
    <t>国産農産物安定供給効果</t>
    <rPh sb="0" eb="2">
      <t>コクサン</t>
    </rPh>
    <rPh sb="2" eb="5">
      <t>ノウサンブツ</t>
    </rPh>
    <rPh sb="5" eb="7">
      <t>アンテイ</t>
    </rPh>
    <rPh sb="7" eb="9">
      <t>キョウキュウ</t>
    </rPh>
    <rPh sb="9" eb="11">
      <t>コウカ</t>
    </rPh>
    <phoneticPr fontId="1"/>
  </si>
  <si>
    <t>品質向上効果</t>
    <rPh sb="0" eb="2">
      <t>ヒンシツ</t>
    </rPh>
    <rPh sb="2" eb="4">
      <t>コウジョウ</t>
    </rPh>
    <rPh sb="4" eb="6">
      <t>コウカ</t>
    </rPh>
    <phoneticPr fontId="1"/>
  </si>
  <si>
    <t>営農経費節減効果</t>
    <rPh sb="0" eb="2">
      <t>エイノウ</t>
    </rPh>
    <rPh sb="2" eb="4">
      <t>ケイヒ</t>
    </rPh>
    <rPh sb="4" eb="6">
      <t>セツゲン</t>
    </rPh>
    <rPh sb="6" eb="8">
      <t>コウカ</t>
    </rPh>
    <phoneticPr fontId="1"/>
  </si>
  <si>
    <t>維持管理費節減効果</t>
    <rPh sb="0" eb="2">
      <t>イジ</t>
    </rPh>
    <rPh sb="2" eb="5">
      <t>カンリヒ</t>
    </rPh>
    <rPh sb="5" eb="7">
      <t>セツゲン</t>
    </rPh>
    <rPh sb="7" eb="9">
      <t>コウカ</t>
    </rPh>
    <phoneticPr fontId="1"/>
  </si>
  <si>
    <t>〃</t>
    <phoneticPr fontId="1"/>
  </si>
  <si>
    <t>区　　分</t>
    <rPh sb="0" eb="1">
      <t>ク</t>
    </rPh>
    <rPh sb="3" eb="4">
      <t>ブン</t>
    </rPh>
    <phoneticPr fontId="1"/>
  </si>
  <si>
    <t>評価期間
における
予防保全費
・再整備費</t>
    <rPh sb="0" eb="2">
      <t>ヒョウカ</t>
    </rPh>
    <rPh sb="2" eb="4">
      <t>キカン</t>
    </rPh>
    <rPh sb="10" eb="12">
      <t>ヨボウ</t>
    </rPh>
    <rPh sb="12" eb="14">
      <t>ホゼン</t>
    </rPh>
    <rPh sb="14" eb="15">
      <t>ヒ</t>
    </rPh>
    <rPh sb="17" eb="20">
      <t>サイセイビ</t>
    </rPh>
    <rPh sb="20" eb="21">
      <t>ヒ</t>
    </rPh>
    <phoneticPr fontId="1"/>
  </si>
  <si>
    <t>△10％</t>
    <phoneticPr fontId="1"/>
  </si>
  <si>
    <t>感度分析（△10％）</t>
    <rPh sb="0" eb="2">
      <t>カンド</t>
    </rPh>
    <rPh sb="2" eb="4">
      <t>ブンセキ</t>
    </rPh>
    <phoneticPr fontId="1"/>
  </si>
  <si>
    <t>③＝
①×②</t>
    <phoneticPr fontId="1"/>
  </si>
  <si>
    <t>⑤＝
③×④</t>
    <phoneticPr fontId="1"/>
  </si>
  <si>
    <t>⑦＝
⑥×②</t>
    <phoneticPr fontId="1"/>
  </si>
  <si>
    <t>⑧＝
⑦×④</t>
    <phoneticPr fontId="1"/>
  </si>
  <si>
    <t>⑩＝
⑨×②</t>
    <phoneticPr fontId="1"/>
  </si>
  <si>
    <t>⑪＝
⑩×④</t>
    <phoneticPr fontId="1"/>
  </si>
  <si>
    <t>新設
・
更新</t>
    <rPh sb="0" eb="2">
      <t>シンセツ</t>
    </rPh>
    <rPh sb="5" eb="7">
      <t>コウシン</t>
    </rPh>
    <phoneticPr fontId="1"/>
  </si>
  <si>
    <t>効　果
要　因</t>
    <rPh sb="0" eb="1">
      <t>コウ</t>
    </rPh>
    <rPh sb="2" eb="3">
      <t>ハタシ</t>
    </rPh>
    <rPh sb="4" eb="5">
      <t>ヨウ</t>
    </rPh>
    <rPh sb="6" eb="7">
      <t>イン</t>
    </rPh>
    <phoneticPr fontId="1"/>
  </si>
  <si>
    <t>当該土地改良事業に
おける年効果額</t>
    <rPh sb="0" eb="2">
      <t>トウガイ</t>
    </rPh>
    <rPh sb="2" eb="4">
      <t>トチ</t>
    </rPh>
    <rPh sb="4" eb="6">
      <t>カイリョウ</t>
    </rPh>
    <rPh sb="6" eb="8">
      <t>ジギョウ</t>
    </rPh>
    <rPh sb="13" eb="14">
      <t>ネン</t>
    </rPh>
    <rPh sb="14" eb="17">
      <t>コウカガク</t>
    </rPh>
    <phoneticPr fontId="1"/>
  </si>
  <si>
    <t>１　総費用の感度分析</t>
    <rPh sb="2" eb="5">
      <t>ソウヒヨウ</t>
    </rPh>
    <rPh sb="6" eb="8">
      <t>カンド</t>
    </rPh>
    <rPh sb="8" eb="10">
      <t>ブンセキ</t>
    </rPh>
    <phoneticPr fontId="1"/>
  </si>
  <si>
    <t>当該事業費</t>
    <rPh sb="0" eb="2">
      <t>トウガイ</t>
    </rPh>
    <rPh sb="2" eb="5">
      <t>ジギョウヒ</t>
    </rPh>
    <phoneticPr fontId="1"/>
  </si>
  <si>
    <t>（残事業費）</t>
    <rPh sb="1" eb="2">
      <t>ザン</t>
    </rPh>
    <rPh sb="2" eb="5">
      <t>ジギョウヒ</t>
    </rPh>
    <phoneticPr fontId="1"/>
  </si>
  <si>
    <t>②</t>
    <phoneticPr fontId="1"/>
  </si>
  <si>
    <t>③</t>
    <phoneticPr fontId="1"/>
  </si>
  <si>
    <t>④＝②＋③</t>
    <phoneticPr fontId="1"/>
  </si>
  <si>
    <t>⑤</t>
    <phoneticPr fontId="1"/>
  </si>
  <si>
    <t>⑥</t>
    <phoneticPr fontId="1"/>
  </si>
  <si>
    <t>⑦</t>
    <phoneticPr fontId="1"/>
  </si>
  <si>
    <t>⑥＝①＋④＋</t>
    <phoneticPr fontId="1"/>
  </si>
  <si>
    <t>　⑤＋⑥－⑦</t>
    <phoneticPr fontId="1"/>
  </si>
  <si>
    <t>２　総便益の感度分析</t>
    <rPh sb="2" eb="3">
      <t>ソウ</t>
    </rPh>
    <rPh sb="3" eb="5">
      <t>ベンエキ</t>
    </rPh>
    <rPh sb="6" eb="8">
      <t>カンド</t>
    </rPh>
    <rPh sb="8" eb="10">
      <t>ブンセキ</t>
    </rPh>
    <phoneticPr fontId="1"/>
  </si>
  <si>
    <t>計</t>
    <rPh sb="0" eb="1">
      <t>ケイ</t>
    </rPh>
    <phoneticPr fontId="1"/>
  </si>
  <si>
    <t>③</t>
    <phoneticPr fontId="1"/>
  </si>
  <si>
    <t>④＝
②＋③</t>
    <phoneticPr fontId="1"/>
  </si>
  <si>
    <t>⑧＝
⑥×⑤</t>
    <phoneticPr fontId="1"/>
  </si>
  <si>
    <t>⑨＝
⑦＋⑧</t>
    <phoneticPr fontId="1"/>
  </si>
  <si>
    <t>⑩</t>
    <phoneticPr fontId="1"/>
  </si>
  <si>
    <t>⑪</t>
    <phoneticPr fontId="1"/>
  </si>
  <si>
    <t>⑫＝
⑩×⑤</t>
    <phoneticPr fontId="1"/>
  </si>
  <si>
    <t>⑬＝
⑪＋⑫</t>
    <phoneticPr fontId="1"/>
  </si>
  <si>
    <t>⑤＝
③÷①</t>
    <phoneticPr fontId="1"/>
  </si>
  <si>
    <t>②</t>
  </si>
  <si>
    <t>基本値</t>
    <rPh sb="0" eb="2">
      <t>キホン</t>
    </rPh>
    <rPh sb="2" eb="3">
      <t>アタイ</t>
    </rPh>
    <phoneticPr fontId="1"/>
  </si>
  <si>
    <t>事業着工
時点の
資産価額
（基本値）</t>
    <rPh sb="0" eb="2">
      <t>ジギョウ</t>
    </rPh>
    <rPh sb="2" eb="4">
      <t>チャッコウ</t>
    </rPh>
    <rPh sb="5" eb="7">
      <t>ジテン</t>
    </rPh>
    <rPh sb="9" eb="11">
      <t>シサン</t>
    </rPh>
    <rPh sb="11" eb="13">
      <t>カガク</t>
    </rPh>
    <rPh sb="15" eb="17">
      <t>キホン</t>
    </rPh>
    <rPh sb="17" eb="18">
      <t>アタイ</t>
    </rPh>
    <phoneticPr fontId="1"/>
  </si>
  <si>
    <t>千円</t>
    <rPh sb="0" eb="2">
      <t>センエン</t>
    </rPh>
    <phoneticPr fontId="1"/>
  </si>
  <si>
    <t>【記入方法等】</t>
    <rPh sb="1" eb="3">
      <t>キニュウ</t>
    </rPh>
    <rPh sb="3" eb="5">
      <t>ホウホウ</t>
    </rPh>
    <rPh sb="5" eb="6">
      <t>トウ</t>
    </rPh>
    <phoneticPr fontId="1"/>
  </si>
  <si>
    <t>総費用総便益比
（Ｂ／Ｃ）</t>
    <rPh sb="0" eb="3">
      <t>ソウヒヨウ</t>
    </rPh>
    <rPh sb="3" eb="4">
      <t>ソウ</t>
    </rPh>
    <rPh sb="4" eb="6">
      <t>ベンエキ</t>
    </rPh>
    <rPh sb="6" eb="7">
      <t>ヒ</t>
    </rPh>
    <phoneticPr fontId="1"/>
  </si>
  <si>
    <t>①</t>
    <phoneticPr fontId="1"/>
  </si>
  <si>
    <t>②</t>
    <phoneticPr fontId="1"/>
  </si>
  <si>
    <t>③＝①／②</t>
    <phoneticPr fontId="1"/>
  </si>
  <si>
    <t>（発現する便益）</t>
    <rPh sb="1" eb="3">
      <t>ハツゲン</t>
    </rPh>
    <rPh sb="5" eb="7">
      <t>ベンエキ</t>
    </rPh>
    <phoneticPr fontId="1"/>
  </si>
  <si>
    <t>①</t>
  </si>
  <si>
    <t>（ 第１表 ）</t>
    <rPh sb="2" eb="3">
      <t>ダイ</t>
    </rPh>
    <rPh sb="4" eb="5">
      <t>ヒョウ</t>
    </rPh>
    <phoneticPr fontId="1"/>
  </si>
  <si>
    <t>（ 第２表 ）</t>
    <rPh sb="2" eb="3">
      <t>ダイ</t>
    </rPh>
    <rPh sb="4" eb="5">
      <t>ヒョウ</t>
    </rPh>
    <phoneticPr fontId="1"/>
  </si>
  <si>
    <t>（ 第３表 ）</t>
    <rPh sb="2" eb="3">
      <t>ダイ</t>
    </rPh>
    <rPh sb="4" eb="5">
      <t>ヒョウ</t>
    </rPh>
    <phoneticPr fontId="1"/>
  </si>
  <si>
    <t>（ 第４表 ）</t>
    <rPh sb="2" eb="3">
      <t>ダイ</t>
    </rPh>
    <rPh sb="4" eb="5">
      <t>ヒョウ</t>
    </rPh>
    <phoneticPr fontId="1"/>
  </si>
  <si>
    <t>（ 第５表 ）</t>
    <rPh sb="2" eb="3">
      <t>ダイ</t>
    </rPh>
    <rPh sb="4" eb="5">
      <t>ヒョウ</t>
    </rPh>
    <phoneticPr fontId="1"/>
  </si>
  <si>
    <t>　（３）で整理した作物生産効果及び国産農産物安定供給効果の便益を記入し、それぞれの効果の便益を合算して、総便益を算定する。</t>
    <rPh sb="9" eb="11">
      <t>サクモツ</t>
    </rPh>
    <rPh sb="11" eb="13">
      <t>セイサン</t>
    </rPh>
    <rPh sb="13" eb="15">
      <t>コウカ</t>
    </rPh>
    <rPh sb="15" eb="16">
      <t>オヨ</t>
    </rPh>
    <rPh sb="17" eb="19">
      <t>コクサン</t>
    </rPh>
    <rPh sb="19" eb="22">
      <t>ノウサンブツ</t>
    </rPh>
    <rPh sb="22" eb="24">
      <t>アンテイ</t>
    </rPh>
    <rPh sb="24" eb="26">
      <t>キョウキュウ</t>
    </rPh>
    <rPh sb="26" eb="28">
      <t>コウカ</t>
    </rPh>
    <rPh sb="44" eb="46">
      <t>ベンエキ</t>
    </rPh>
    <rPh sb="47" eb="49">
      <t>ガッサン</t>
    </rPh>
    <rPh sb="52" eb="53">
      <t>ソウ</t>
    </rPh>
    <rPh sb="53" eb="55">
      <t>ベンエキ</t>
    </rPh>
    <rPh sb="56" eb="58">
      <t>サンテイ</t>
    </rPh>
    <phoneticPr fontId="1"/>
  </si>
  <si>
    <t>総費用総便益比
（Ｂ／Ｃ）</t>
    <phoneticPr fontId="1"/>
  </si>
  <si>
    <t>（３）評価期間内の作物生産効果及び国産農産物安定供給効果の便益の算定</t>
    <rPh sb="3" eb="5">
      <t>ヒョウカ</t>
    </rPh>
    <rPh sb="5" eb="8">
      <t>キカンナイ</t>
    </rPh>
    <rPh sb="9" eb="11">
      <t>サクモツ</t>
    </rPh>
    <rPh sb="11" eb="13">
      <t>セイサン</t>
    </rPh>
    <rPh sb="13" eb="15">
      <t>コウカ</t>
    </rPh>
    <rPh sb="15" eb="16">
      <t>オヨ</t>
    </rPh>
    <rPh sb="17" eb="19">
      <t>コクサン</t>
    </rPh>
    <rPh sb="19" eb="22">
      <t>ノウサンブツ</t>
    </rPh>
    <rPh sb="22" eb="24">
      <t>アンテイ</t>
    </rPh>
    <rPh sb="24" eb="26">
      <t>キョウキュウ</t>
    </rPh>
    <rPh sb="26" eb="28">
      <t>コウカ</t>
    </rPh>
    <rPh sb="29" eb="31">
      <t>ベンエキ</t>
    </rPh>
    <rPh sb="32" eb="34">
      <t>サンテイ</t>
    </rPh>
    <phoneticPr fontId="1"/>
  </si>
  <si>
    <t>生産増減量（＋10％）</t>
    <rPh sb="0" eb="3">
      <t>セイサンゾウ</t>
    </rPh>
    <rPh sb="3" eb="5">
      <t>ゲンリョウ</t>
    </rPh>
    <phoneticPr fontId="1"/>
  </si>
  <si>
    <t>生産増減量（△10％）</t>
    <rPh sb="0" eb="3">
      <t>セイサンゾウ</t>
    </rPh>
    <rPh sb="3" eb="5">
      <t>ゲンリョウ</t>
    </rPh>
    <phoneticPr fontId="1"/>
  </si>
  <si>
    <t>生産増減量（＋10％）</t>
    <phoneticPr fontId="1"/>
  </si>
  <si>
    <t>生産増減量（△10％）</t>
    <phoneticPr fontId="1"/>
  </si>
  <si>
    <t>災害防止効果</t>
    <rPh sb="0" eb="2">
      <t>サイガイ</t>
    </rPh>
    <rPh sb="2" eb="4">
      <t>ボウシ</t>
    </rPh>
    <rPh sb="4" eb="6">
      <t>コウカ</t>
    </rPh>
    <phoneticPr fontId="1"/>
  </si>
  <si>
    <t>当　該　事　業　費</t>
    <rPh sb="0" eb="1">
      <t>トウ</t>
    </rPh>
    <rPh sb="2" eb="3">
      <t>ガイ</t>
    </rPh>
    <rPh sb="4" eb="5">
      <t>コト</t>
    </rPh>
    <rPh sb="6" eb="7">
      <t>ギョウ</t>
    </rPh>
    <rPh sb="8" eb="9">
      <t>ヒ</t>
    </rPh>
    <phoneticPr fontId="1"/>
  </si>
  <si>
    <t>総　便　益
（基本値）</t>
    <rPh sb="0" eb="1">
      <t>ソウ</t>
    </rPh>
    <rPh sb="2" eb="3">
      <t>ビン</t>
    </rPh>
    <rPh sb="4" eb="5">
      <t>エキ</t>
    </rPh>
    <rPh sb="7" eb="9">
      <t>キホン</t>
    </rPh>
    <rPh sb="9" eb="10">
      <t>アタイ</t>
    </rPh>
    <phoneticPr fontId="1"/>
  </si>
  <si>
    <t>総　費　用</t>
    <rPh sb="0" eb="1">
      <t>フサ</t>
    </rPh>
    <rPh sb="2" eb="3">
      <t>ヒ</t>
    </rPh>
    <rPh sb="4" eb="5">
      <t>ヨウ</t>
    </rPh>
    <phoneticPr fontId="1"/>
  </si>
  <si>
    <t>基　本　値</t>
    <rPh sb="0" eb="1">
      <t>モト</t>
    </rPh>
    <rPh sb="2" eb="3">
      <t>ホン</t>
    </rPh>
    <rPh sb="4" eb="5">
      <t>アタイ</t>
    </rPh>
    <phoneticPr fontId="1"/>
  </si>
  <si>
    <t>便　　益</t>
    <rPh sb="0" eb="1">
      <t>ビン</t>
    </rPh>
    <rPh sb="3" eb="4">
      <t>エキ</t>
    </rPh>
    <phoneticPr fontId="1"/>
  </si>
  <si>
    <t>便　益</t>
    <rPh sb="0" eb="1">
      <t>ビン</t>
    </rPh>
    <rPh sb="2" eb="3">
      <t>エキ</t>
    </rPh>
    <phoneticPr fontId="1"/>
  </si>
  <si>
    <t>倍　数</t>
    <rPh sb="0" eb="1">
      <t>バイ</t>
    </rPh>
    <rPh sb="2" eb="3">
      <t>カズ</t>
    </rPh>
    <phoneticPr fontId="1"/>
  </si>
  <si>
    <t>備　　考</t>
    <rPh sb="0" eb="1">
      <t>ソナエ</t>
    </rPh>
    <rPh sb="3" eb="4">
      <t>コウ</t>
    </rPh>
    <phoneticPr fontId="1"/>
  </si>
  <si>
    <t>総　便　益</t>
    <rPh sb="0" eb="1">
      <t>ソウ</t>
    </rPh>
    <rPh sb="2" eb="3">
      <t>ビン</t>
    </rPh>
    <rPh sb="4" eb="5">
      <t>エキ</t>
    </rPh>
    <phoneticPr fontId="1"/>
  </si>
  <si>
    <t>総　費　用
（基本値）</t>
    <rPh sb="0" eb="1">
      <t>フサ</t>
    </rPh>
    <rPh sb="2" eb="3">
      <t>ヒ</t>
    </rPh>
    <rPh sb="4" eb="5">
      <t>ヨウ</t>
    </rPh>
    <rPh sb="9" eb="10">
      <t>アタイ</t>
    </rPh>
    <phoneticPr fontId="1"/>
  </si>
  <si>
    <t>（１）総費用の基本値及び基本値の当該事業費等を変動させた総費用の算定</t>
    <rPh sb="7" eb="9">
      <t>キホン</t>
    </rPh>
    <rPh sb="9" eb="10">
      <t>アタイ</t>
    </rPh>
    <rPh sb="10" eb="11">
      <t>オヨ</t>
    </rPh>
    <rPh sb="12" eb="14">
      <t>キホン</t>
    </rPh>
    <rPh sb="14" eb="15">
      <t>アタイ</t>
    </rPh>
    <rPh sb="16" eb="18">
      <t>トウガイ</t>
    </rPh>
    <rPh sb="18" eb="21">
      <t>ジギョウヒ</t>
    </rPh>
    <rPh sb="21" eb="22">
      <t>トウ</t>
    </rPh>
    <rPh sb="23" eb="25">
      <t>ヘンドウ</t>
    </rPh>
    <rPh sb="28" eb="31">
      <t>ソウヒヨウ</t>
    </rPh>
    <rPh sb="32" eb="34">
      <t>サンテイ</t>
    </rPh>
    <phoneticPr fontId="1"/>
  </si>
  <si>
    <t>当該事業施設計
(ア)</t>
    <rPh sb="0" eb="2">
      <t>トウガイ</t>
    </rPh>
    <rPh sb="2" eb="4">
      <t>ジギョウ</t>
    </rPh>
    <rPh sb="4" eb="6">
      <t>シセツ</t>
    </rPh>
    <rPh sb="6" eb="7">
      <t>ケイ</t>
    </rPh>
    <phoneticPr fontId="1"/>
  </si>
  <si>
    <t>その他施設計
(イ)</t>
    <rPh sb="2" eb="3">
      <t>タ</t>
    </rPh>
    <rPh sb="3" eb="5">
      <t>シセツ</t>
    </rPh>
    <rPh sb="5" eb="6">
      <t>ケイ</t>
    </rPh>
    <phoneticPr fontId="1"/>
  </si>
  <si>
    <t>合計
(ウ)＝(ア)＋(イ)</t>
    <rPh sb="0" eb="2">
      <t>ゴウケイ</t>
    </rPh>
    <phoneticPr fontId="1"/>
  </si>
  <si>
    <t>当該事業施設計
(エ)</t>
    <rPh sb="0" eb="2">
      <t>トウガイ</t>
    </rPh>
    <rPh sb="2" eb="4">
      <t>ジギョウ</t>
    </rPh>
    <rPh sb="4" eb="6">
      <t>シセツ</t>
    </rPh>
    <rPh sb="6" eb="7">
      <t>ケイ</t>
    </rPh>
    <phoneticPr fontId="1"/>
  </si>
  <si>
    <t>当該事業施設計
(カ)</t>
    <rPh sb="0" eb="2">
      <t>トウガイ</t>
    </rPh>
    <rPh sb="2" eb="4">
      <t>ジギョウ</t>
    </rPh>
    <rPh sb="4" eb="6">
      <t>シセツ</t>
    </rPh>
    <rPh sb="6" eb="7">
      <t>ケイ</t>
    </rPh>
    <phoneticPr fontId="1"/>
  </si>
  <si>
    <t>（２）基本値及び基本値の当該事業費等を変動させた総費用総便益比（Ｂ／Ｃ）の算定</t>
    <rPh sb="5" eb="6">
      <t>アタイ</t>
    </rPh>
    <rPh sb="8" eb="10">
      <t>キホン</t>
    </rPh>
    <rPh sb="10" eb="11">
      <t>チ</t>
    </rPh>
    <rPh sb="12" eb="14">
      <t>トウガイ</t>
    </rPh>
    <rPh sb="14" eb="17">
      <t>ジギョウヒ</t>
    </rPh>
    <rPh sb="17" eb="18">
      <t>トウ</t>
    </rPh>
    <rPh sb="19" eb="21">
      <t>ヘンドウ</t>
    </rPh>
    <rPh sb="24" eb="27">
      <t>ソウヒヨウ</t>
    </rPh>
    <rPh sb="27" eb="28">
      <t>ソウ</t>
    </rPh>
    <rPh sb="28" eb="30">
      <t>ベンエキ</t>
    </rPh>
    <rPh sb="30" eb="31">
      <t>ヒ</t>
    </rPh>
    <rPh sb="37" eb="39">
      <t>サンテイ</t>
    </rPh>
    <phoneticPr fontId="1"/>
  </si>
  <si>
    <t>　（１）で算定した各総費用を記入し、基本値及び基本値の当該事業費等を変動させた総費用総便益比を算定する。</t>
    <rPh sb="5" eb="7">
      <t>サンテイ</t>
    </rPh>
    <rPh sb="9" eb="10">
      <t>カク</t>
    </rPh>
    <rPh sb="10" eb="13">
      <t>ソウヒヨウ</t>
    </rPh>
    <rPh sb="14" eb="16">
      <t>キニュウ</t>
    </rPh>
    <rPh sb="18" eb="20">
      <t>キホン</t>
    </rPh>
    <rPh sb="20" eb="21">
      <t>チ</t>
    </rPh>
    <rPh sb="21" eb="22">
      <t>オヨ</t>
    </rPh>
    <rPh sb="23" eb="25">
      <t>キホン</t>
    </rPh>
    <rPh sb="25" eb="26">
      <t>チ</t>
    </rPh>
    <rPh sb="27" eb="29">
      <t>トウガイ</t>
    </rPh>
    <rPh sb="29" eb="32">
      <t>ジギョウヒ</t>
    </rPh>
    <rPh sb="32" eb="33">
      <t>トウ</t>
    </rPh>
    <rPh sb="34" eb="36">
      <t>ヘンドウ</t>
    </rPh>
    <rPh sb="39" eb="42">
      <t>ソウヒヨウ</t>
    </rPh>
    <rPh sb="42" eb="43">
      <t>ソウ</t>
    </rPh>
    <rPh sb="43" eb="45">
      <t>ベンエキ</t>
    </rPh>
    <rPh sb="45" eb="46">
      <t>ヒ</t>
    </rPh>
    <rPh sb="47" eb="49">
      <t>サンテイ</t>
    </rPh>
    <phoneticPr fontId="1"/>
  </si>
  <si>
    <t>（１）作物生産効果の基本値及び基本値の生産増減量を変動させた作物生産効果の算定</t>
    <rPh sb="10" eb="12">
      <t>キホン</t>
    </rPh>
    <rPh sb="12" eb="13">
      <t>アタイ</t>
    </rPh>
    <rPh sb="13" eb="14">
      <t>オヨ</t>
    </rPh>
    <rPh sb="15" eb="17">
      <t>キホン</t>
    </rPh>
    <rPh sb="17" eb="18">
      <t>アタイ</t>
    </rPh>
    <rPh sb="19" eb="24">
      <t>セイサンゾウゲンリョウ</t>
    </rPh>
    <rPh sb="25" eb="27">
      <t>ヘンドウ</t>
    </rPh>
    <rPh sb="30" eb="32">
      <t>サクモツ</t>
    </rPh>
    <rPh sb="32" eb="34">
      <t>セイサン</t>
    </rPh>
    <rPh sb="34" eb="36">
      <t>コウカ</t>
    </rPh>
    <rPh sb="37" eb="39">
      <t>サンテイ</t>
    </rPh>
    <phoneticPr fontId="1"/>
  </si>
  <si>
    <t>（４）各効果の基本値及び基本値の生産増減量を変動させた総便益の算定</t>
    <rPh sb="3" eb="6">
      <t>カクコウカ</t>
    </rPh>
    <rPh sb="9" eb="10">
      <t>アタイ</t>
    </rPh>
    <rPh sb="14" eb="15">
      <t>アタイ</t>
    </rPh>
    <rPh sb="22" eb="24">
      <t>ヘンドウ</t>
    </rPh>
    <rPh sb="27" eb="28">
      <t>ソウ</t>
    </rPh>
    <rPh sb="28" eb="30">
      <t>ベンエキ</t>
    </rPh>
    <rPh sb="31" eb="33">
      <t>サンテイ</t>
    </rPh>
    <phoneticPr fontId="1"/>
  </si>
  <si>
    <t>（５）基本値及び基本値の生産増減量を変動させた総費用総便益比（Ｂ／Ｃ）の算定</t>
    <rPh sb="12" eb="14">
      <t>セイサン</t>
    </rPh>
    <rPh sb="14" eb="16">
      <t>ゾウゲン</t>
    </rPh>
    <rPh sb="16" eb="17">
      <t>リョウ</t>
    </rPh>
    <rPh sb="18" eb="20">
      <t>ヘンドウ</t>
    </rPh>
    <rPh sb="36" eb="38">
      <t>サンテイ</t>
    </rPh>
    <phoneticPr fontId="1"/>
  </si>
  <si>
    <t>（４）で算定した総便益を記入し、基本値及び基本値の生産増減量を変動させた総費用総便益比を算定する。</t>
    <rPh sb="12" eb="14">
      <t>キニュウ</t>
    </rPh>
    <rPh sb="16" eb="18">
      <t>キホン</t>
    </rPh>
    <rPh sb="18" eb="19">
      <t>チ</t>
    </rPh>
    <rPh sb="19" eb="20">
      <t>オヨ</t>
    </rPh>
    <rPh sb="27" eb="29">
      <t>ゾウゲン</t>
    </rPh>
    <rPh sb="31" eb="33">
      <t>ヘンドウ</t>
    </rPh>
    <rPh sb="36" eb="39">
      <t>ソウヒヨウ</t>
    </rPh>
    <rPh sb="39" eb="40">
      <t>ソウ</t>
    </rPh>
    <rPh sb="40" eb="42">
      <t>ベンエキ</t>
    </rPh>
    <rPh sb="42" eb="43">
      <t>ヒ</t>
    </rPh>
    <rPh sb="44" eb="46">
      <t>サンテイ</t>
    </rPh>
    <phoneticPr fontId="1"/>
  </si>
  <si>
    <t>（別紙様式）</t>
    <rPh sb="1" eb="2">
      <t>ベツ</t>
    </rPh>
    <rPh sb="2" eb="3">
      <t>カミ</t>
    </rPh>
    <rPh sb="3" eb="4">
      <t>サマ</t>
    </rPh>
    <rPh sb="4" eb="5">
      <t>シキ</t>
    </rPh>
    <phoneticPr fontId="1"/>
  </si>
  <si>
    <t>合計
(オ)＝(イ)＋(エ)</t>
    <rPh sb="0" eb="2">
      <t>ゴウケイ</t>
    </rPh>
    <phoneticPr fontId="1"/>
  </si>
  <si>
    <t>合計
(キ)＝(イ)＋(カ)</t>
    <rPh sb="0" eb="2">
      <t>ゴウケイ</t>
    </rPh>
    <phoneticPr fontId="1"/>
  </si>
  <si>
    <t>年効果
額</t>
    <rPh sb="0" eb="1">
      <t>トシ</t>
    </rPh>
    <rPh sb="1" eb="3">
      <t>コウカ</t>
    </rPh>
    <rPh sb="4" eb="5">
      <t>ガク</t>
    </rPh>
    <phoneticPr fontId="1"/>
  </si>
  <si>
    <t>1)　総費用の基本値の整理</t>
    <rPh sb="11" eb="13">
      <t>セイリ</t>
    </rPh>
    <phoneticPr fontId="1"/>
  </si>
  <si>
    <t>2)　総費用の基本値及び基本値の当該事業費等を変動させた総費用の算定</t>
    <rPh sb="12" eb="14">
      <t>キホン</t>
    </rPh>
    <rPh sb="14" eb="15">
      <t>チ</t>
    </rPh>
    <rPh sb="16" eb="18">
      <t>トウガイ</t>
    </rPh>
    <rPh sb="18" eb="21">
      <t>ジギョウヒ</t>
    </rPh>
    <rPh sb="21" eb="22">
      <t>トウ</t>
    </rPh>
    <rPh sb="23" eb="25">
      <t>ヘンドウ</t>
    </rPh>
    <rPh sb="28" eb="31">
      <t>ソウヒヨウ</t>
    </rPh>
    <rPh sb="32" eb="34">
      <t>サンテイ</t>
    </rPh>
    <phoneticPr fontId="1"/>
  </si>
  <si>
    <t>　1)で整理した総費用の基本値の当該事業のうち、当該事業費（残事業費）、評価期間における予防保全費・再整備費及び評価期間終了時点の資産価額をそれぞれ±10％変動させて、評価期間内に要する当該事業で整備する施設の費用を算定するとともに、当該事業の施設に要する費用と基本値のその他施設に要する費用を合算し総費用を算定する。
　</t>
    <rPh sb="4" eb="6">
      <t>ヒョウカ</t>
    </rPh>
    <rPh sb="14" eb="15">
      <t>アタイ</t>
    </rPh>
    <rPh sb="15" eb="16">
      <t>カン</t>
    </rPh>
    <rPh sb="18" eb="20">
      <t>ショウサイ</t>
    </rPh>
    <rPh sb="26" eb="29">
      <t>ソウヒヨウ</t>
    </rPh>
    <rPh sb="30" eb="31">
      <t>ザン</t>
    </rPh>
    <rPh sb="31" eb="34">
      <t>ジギョウヒ</t>
    </rPh>
    <rPh sb="37" eb="38">
      <t>マタ</t>
    </rPh>
    <rPh sb="40" eb="42">
      <t>ヒヨウ</t>
    </rPh>
    <rPh sb="42" eb="45">
      <t>タイコウカ</t>
    </rPh>
    <rPh sb="45" eb="47">
      <t>ブンセキ</t>
    </rPh>
    <rPh sb="47" eb="49">
      <t>サンテイ</t>
    </rPh>
    <rPh sb="49" eb="51">
      <t>シリョウ</t>
    </rPh>
    <rPh sb="58" eb="59">
      <t>ダイ</t>
    </rPh>
    <rPh sb="60" eb="61">
      <t>ヒョウ</t>
    </rPh>
    <rPh sb="67" eb="69">
      <t>トウガイ</t>
    </rPh>
    <rPh sb="71" eb="73">
      <t>セイビ</t>
    </rPh>
    <rPh sb="78" eb="80">
      <t>ヘンドウ</t>
    </rPh>
    <rPh sb="86" eb="88">
      <t>クブン</t>
    </rPh>
    <rPh sb="90" eb="93">
      <t>ソウヒヨウ</t>
    </rPh>
    <rPh sb="94" eb="96">
      <t>サンテイ</t>
    </rPh>
    <rPh sb="97" eb="99">
      <t>ヒツヨウ</t>
    </rPh>
    <rPh sb="100" eb="102">
      <t>コウモク</t>
    </rPh>
    <rPh sb="103" eb="105">
      <t>ジギョウ</t>
    </rPh>
    <rPh sb="105" eb="107">
      <t>チャッコウ</t>
    </rPh>
    <rPh sb="107" eb="109">
      <t>ジテン</t>
    </rPh>
    <rPh sb="110" eb="112">
      <t>シサン</t>
    </rPh>
    <rPh sb="112" eb="114">
      <t>カガク</t>
    </rPh>
    <rPh sb="115" eb="117">
      <t>トウガイ</t>
    </rPh>
    <rPh sb="122" eb="124">
      <t>シセツ</t>
    </rPh>
    <rPh sb="131" eb="133">
      <t>キホン</t>
    </rPh>
    <rPh sb="133" eb="134">
      <t>アタイ</t>
    </rPh>
    <phoneticPr fontId="1"/>
  </si>
  <si>
    <t>1)　総便益の基本値の整理</t>
    <rPh sb="3" eb="4">
      <t>ソウ</t>
    </rPh>
    <rPh sb="4" eb="6">
      <t>ベンエキ</t>
    </rPh>
    <rPh sb="11" eb="13">
      <t>セイリ</t>
    </rPh>
    <phoneticPr fontId="1"/>
  </si>
  <si>
    <t>2)　基本値及び基本値の当該事業費等を変動させた総費用総便益比の算定</t>
    <rPh sb="12" eb="14">
      <t>トウガイ</t>
    </rPh>
    <rPh sb="14" eb="17">
      <t>ジギョウヒ</t>
    </rPh>
    <rPh sb="17" eb="18">
      <t>トウ</t>
    </rPh>
    <rPh sb="19" eb="21">
      <t>ヘンドウ</t>
    </rPh>
    <rPh sb="24" eb="27">
      <t>ソウヒヨウ</t>
    </rPh>
    <rPh sb="27" eb="28">
      <t>ソウ</t>
    </rPh>
    <rPh sb="28" eb="30">
      <t>ベンエキ</t>
    </rPh>
    <rPh sb="30" eb="31">
      <t>ヒ</t>
    </rPh>
    <rPh sb="32" eb="34">
      <t>サンテイ</t>
    </rPh>
    <phoneticPr fontId="1"/>
  </si>
  <si>
    <t>　1)　作物生産効果の基本値の整理</t>
    <rPh sb="4" eb="6">
      <t>サクモツ</t>
    </rPh>
    <rPh sb="6" eb="8">
      <t>セイサン</t>
    </rPh>
    <rPh sb="8" eb="10">
      <t>コウカ</t>
    </rPh>
    <rPh sb="11" eb="13">
      <t>キホン</t>
    </rPh>
    <rPh sb="13" eb="14">
      <t>アタイ</t>
    </rPh>
    <rPh sb="15" eb="17">
      <t>セイリ</t>
    </rPh>
    <phoneticPr fontId="1"/>
  </si>
  <si>
    <t>　2)　生産増減量を変動させた算定</t>
    <rPh sb="4" eb="6">
      <t>セイサン</t>
    </rPh>
    <rPh sb="6" eb="8">
      <t>ゾウゲン</t>
    </rPh>
    <rPh sb="8" eb="9">
      <t>リョウ</t>
    </rPh>
    <rPh sb="10" eb="12">
      <t>ヘンドウ</t>
    </rPh>
    <rPh sb="15" eb="17">
      <t>サンテイ</t>
    </rPh>
    <phoneticPr fontId="1"/>
  </si>
  <si>
    <t>　1)で整理した作物生産効果の基本値の生産増減量をそれぞれ±10％変動させた増加粗収益額及び年効果額を算定し、それらを合計して増加粗収益額及び作物生産年効果額を算定する。</t>
    <rPh sb="4" eb="6">
      <t>セイリ</t>
    </rPh>
    <rPh sb="15" eb="17">
      <t>キホン</t>
    </rPh>
    <rPh sb="17" eb="18">
      <t>アタイ</t>
    </rPh>
    <rPh sb="19" eb="24">
      <t>セイサンゾウゲンリョウ</t>
    </rPh>
    <rPh sb="33" eb="35">
      <t>ヘンドウ</t>
    </rPh>
    <rPh sb="43" eb="44">
      <t>ガク</t>
    </rPh>
    <rPh sb="51" eb="53">
      <t>サンテイ</t>
    </rPh>
    <rPh sb="59" eb="61">
      <t>ゴウケイ</t>
    </rPh>
    <rPh sb="63" eb="65">
      <t>ゾウカ</t>
    </rPh>
    <rPh sb="65" eb="68">
      <t>ソシュウエキ</t>
    </rPh>
    <rPh sb="68" eb="69">
      <t>ガク</t>
    </rPh>
    <rPh sb="69" eb="70">
      <t>オヨ</t>
    </rPh>
    <rPh sb="71" eb="73">
      <t>サクモツ</t>
    </rPh>
    <rPh sb="73" eb="75">
      <t>セイサン</t>
    </rPh>
    <rPh sb="75" eb="76">
      <t>ネン</t>
    </rPh>
    <rPh sb="76" eb="79">
      <t>コウカガク</t>
    </rPh>
    <rPh sb="80" eb="82">
      <t>サンテイ</t>
    </rPh>
    <phoneticPr fontId="1"/>
  </si>
  <si>
    <t>　1)　国産農産物安定供給効果の基本値の整理</t>
    <rPh sb="4" eb="6">
      <t>コクサン</t>
    </rPh>
    <rPh sb="6" eb="8">
      <t>ノウサン</t>
    </rPh>
    <rPh sb="8" eb="9">
      <t>ブツ</t>
    </rPh>
    <rPh sb="9" eb="11">
      <t>アンテイ</t>
    </rPh>
    <rPh sb="11" eb="13">
      <t>キョウキュウ</t>
    </rPh>
    <rPh sb="13" eb="15">
      <t>コウカ</t>
    </rPh>
    <rPh sb="16" eb="18">
      <t>キホン</t>
    </rPh>
    <rPh sb="18" eb="19">
      <t>アタイ</t>
    </rPh>
    <rPh sb="20" eb="22">
      <t>セイリ</t>
    </rPh>
    <phoneticPr fontId="1"/>
  </si>
  <si>
    <t>　1)　便益の基本値の整理</t>
    <rPh sb="4" eb="6">
      <t>ベンエキ</t>
    </rPh>
    <rPh sb="7" eb="9">
      <t>キホン</t>
    </rPh>
    <rPh sb="9" eb="10">
      <t>アタイ</t>
    </rPh>
    <rPh sb="11" eb="13">
      <t>セイリ</t>
    </rPh>
    <phoneticPr fontId="1"/>
  </si>
  <si>
    <t>　2)　作物生産効果及び国産農産物安定供給効果の便益の算定</t>
    <rPh sb="24" eb="26">
      <t>ベンエキ</t>
    </rPh>
    <rPh sb="27" eb="29">
      <t>サンテイ</t>
    </rPh>
    <phoneticPr fontId="1"/>
  </si>
  <si>
    <t>　（１）及び（２）で算定した年効果額を記入し、1)で整理した基本値の年効果額と便益（発現する便益）から、各効果の年効果額に対する便益（発現する便益）の倍数を算定し、その倍数をもって生産増減量を±10％変動させた作物生産効果及び国産農産物安定供給効果の便益を算定する。</t>
    <rPh sb="26" eb="28">
      <t>セイリ</t>
    </rPh>
    <rPh sb="30" eb="32">
      <t>キホン</t>
    </rPh>
    <rPh sb="32" eb="33">
      <t>アタイ</t>
    </rPh>
    <rPh sb="34" eb="38">
      <t>ネンコウカガク</t>
    </rPh>
    <rPh sb="39" eb="41">
      <t>ベンエキ</t>
    </rPh>
    <rPh sb="42" eb="44">
      <t>ハツゲン</t>
    </rPh>
    <rPh sb="46" eb="48">
      <t>ベンエキ</t>
    </rPh>
    <rPh sb="52" eb="53">
      <t>カク</t>
    </rPh>
    <rPh sb="53" eb="55">
      <t>コウカ</t>
    </rPh>
    <rPh sb="56" eb="60">
      <t>ネンコウカガク</t>
    </rPh>
    <rPh sb="61" eb="62">
      <t>タイ</t>
    </rPh>
    <rPh sb="64" eb="66">
      <t>ベンエキ</t>
    </rPh>
    <rPh sb="67" eb="69">
      <t>ハツゲン</t>
    </rPh>
    <rPh sb="71" eb="73">
      <t>ベンエキ</t>
    </rPh>
    <rPh sb="75" eb="77">
      <t>バイスウ</t>
    </rPh>
    <rPh sb="78" eb="80">
      <t>サンテイ</t>
    </rPh>
    <rPh sb="84" eb="86">
      <t>バイスウ</t>
    </rPh>
    <rPh sb="90" eb="95">
      <t>セイサンゾウゲンリョウ</t>
    </rPh>
    <rPh sb="105" eb="107">
      <t>サクモツ</t>
    </rPh>
    <rPh sb="107" eb="109">
      <t>セイサン</t>
    </rPh>
    <rPh sb="109" eb="111">
      <t>コウカ</t>
    </rPh>
    <rPh sb="111" eb="112">
      <t>オヨ</t>
    </rPh>
    <rPh sb="113" eb="115">
      <t>コクサン</t>
    </rPh>
    <rPh sb="115" eb="118">
      <t>ノウサンブツ</t>
    </rPh>
    <rPh sb="118" eb="120">
      <t>アンテイ</t>
    </rPh>
    <rPh sb="120" eb="122">
      <t>キョウキュウ</t>
    </rPh>
    <rPh sb="122" eb="124">
      <t>コウカ</t>
    </rPh>
    <rPh sb="125" eb="127">
      <t>ベンエキ</t>
    </rPh>
    <rPh sb="128" eb="130">
      <t>サンテイ</t>
    </rPh>
    <phoneticPr fontId="1"/>
  </si>
  <si>
    <t>　1)　各効果の便益の基本値の整理</t>
    <rPh sb="4" eb="7">
      <t>カクコウカ</t>
    </rPh>
    <rPh sb="8" eb="10">
      <t>ベンエキ</t>
    </rPh>
    <rPh sb="11" eb="13">
      <t>キホン</t>
    </rPh>
    <rPh sb="13" eb="14">
      <t>アタイ</t>
    </rPh>
    <rPh sb="15" eb="17">
      <t>セイリ</t>
    </rPh>
    <phoneticPr fontId="1"/>
  </si>
  <si>
    <t>　2)　生産増減量を変動させた総便益の算定</t>
    <rPh sb="4" eb="6">
      <t>セイサン</t>
    </rPh>
    <rPh sb="6" eb="8">
      <t>ゾウゲン</t>
    </rPh>
    <rPh sb="8" eb="9">
      <t>リョウ</t>
    </rPh>
    <rPh sb="10" eb="12">
      <t>ヘンドウ</t>
    </rPh>
    <rPh sb="15" eb="16">
      <t>ソウ</t>
    </rPh>
    <rPh sb="16" eb="18">
      <t>ベンエキ</t>
    </rPh>
    <rPh sb="19" eb="21">
      <t>サンテイ</t>
    </rPh>
    <phoneticPr fontId="1"/>
  </si>
  <si>
    <t>1)　総費用の基本値の整理</t>
    <rPh sb="3" eb="4">
      <t>ソウ</t>
    </rPh>
    <rPh sb="4" eb="6">
      <t>ヒヨウ</t>
    </rPh>
    <rPh sb="11" eb="13">
      <t>セイリ</t>
    </rPh>
    <phoneticPr fontId="1"/>
  </si>
  <si>
    <t>2)　基本値及び基本値の生産増減量を変動させた総費用総便益比の算定</t>
    <rPh sb="12" eb="14">
      <t>セイサン</t>
    </rPh>
    <rPh sb="14" eb="16">
      <t>ゾウゲン</t>
    </rPh>
    <rPh sb="16" eb="17">
      <t>リョウ</t>
    </rPh>
    <rPh sb="18" eb="20">
      <t>ヘンドウ</t>
    </rPh>
    <rPh sb="31" eb="33">
      <t>サンテイ</t>
    </rPh>
    <phoneticPr fontId="1"/>
  </si>
  <si>
    <t>支出済額</t>
    <rPh sb="0" eb="2">
      <t>シシュツ</t>
    </rPh>
    <rPh sb="2" eb="3">
      <t>ズミ</t>
    </rPh>
    <rPh sb="3" eb="4">
      <t>ガク</t>
    </rPh>
    <phoneticPr fontId="1"/>
  </si>
  <si>
    <t>　費用対効果分析資料の（２）総費用の総括（第２表）等から、当該事業で整備する施設とその他の施設に区分し、事業着工時点の資産価額、当該事業費等を記入する。
　期中評価においては、費用対効果分析資料の総費用の（２）施設建設費、当該事業費、関連事業費及び再整備費等の整理並びに現在価値化（第２表）等から、基準年度（評価年度）の前年度までの当該事業費の支出済額と基準年度以降に支出する残事業費に区分して、記入する。
　なお、当該事業のうち事業着工時点の資産価額及び当該事業費の支出済額は既に投資された費用であること、その他施設に係る費用は当該事業の整備対象となっていないことから、それぞれ変動の対象外とし基本値を使用する。</t>
    <rPh sb="8" eb="10">
      <t>シリョウ</t>
    </rPh>
    <rPh sb="25" eb="26">
      <t>トウ</t>
    </rPh>
    <rPh sb="29" eb="31">
      <t>トウガイ</t>
    </rPh>
    <rPh sb="34" eb="36">
      <t>セイビ</t>
    </rPh>
    <rPh sb="38" eb="40">
      <t>シセツ</t>
    </rPh>
    <rPh sb="43" eb="44">
      <t>タ</t>
    </rPh>
    <rPh sb="45" eb="47">
      <t>シセツ</t>
    </rPh>
    <rPh sb="48" eb="50">
      <t>クブン</t>
    </rPh>
    <rPh sb="52" eb="54">
      <t>ジギョウ</t>
    </rPh>
    <rPh sb="54" eb="56">
      <t>チャッコウ</t>
    </rPh>
    <rPh sb="56" eb="58">
      <t>ジテン</t>
    </rPh>
    <rPh sb="59" eb="61">
      <t>シサン</t>
    </rPh>
    <rPh sb="61" eb="63">
      <t>カガク</t>
    </rPh>
    <rPh sb="64" eb="66">
      <t>トウガイ</t>
    </rPh>
    <rPh sb="66" eb="69">
      <t>ジギョウヒ</t>
    </rPh>
    <rPh sb="69" eb="70">
      <t>トウ</t>
    </rPh>
    <rPh sb="71" eb="73">
      <t>キニュウ</t>
    </rPh>
    <rPh sb="98" eb="101">
      <t>ソウヒヨウ</t>
    </rPh>
    <rPh sb="105" eb="107">
      <t>シセツ</t>
    </rPh>
    <rPh sb="107" eb="110">
      <t>ケンセツヒ</t>
    </rPh>
    <rPh sb="111" eb="113">
      <t>トウガイ</t>
    </rPh>
    <rPh sb="113" eb="116">
      <t>ジギョウヒ</t>
    </rPh>
    <rPh sb="117" eb="119">
      <t>カンレン</t>
    </rPh>
    <rPh sb="119" eb="122">
      <t>ジギョウヒ</t>
    </rPh>
    <rPh sb="122" eb="123">
      <t>オヨ</t>
    </rPh>
    <rPh sb="124" eb="127">
      <t>サイセイビ</t>
    </rPh>
    <rPh sb="127" eb="129">
      <t>ヒトウ</t>
    </rPh>
    <rPh sb="130" eb="132">
      <t>セイリ</t>
    </rPh>
    <rPh sb="132" eb="133">
      <t>ナラ</t>
    </rPh>
    <rPh sb="135" eb="137">
      <t>ゲンザイ</t>
    </rPh>
    <rPh sb="137" eb="140">
      <t>カチカ</t>
    </rPh>
    <rPh sb="145" eb="146">
      <t>トウ</t>
    </rPh>
    <rPh sb="184" eb="186">
      <t>シシュツ</t>
    </rPh>
    <rPh sb="246" eb="248">
      <t>ヒヨウ</t>
    </rPh>
    <rPh sb="293" eb="295">
      <t>タイショウ</t>
    </rPh>
    <rPh sb="295" eb="296">
      <t>ガイ</t>
    </rPh>
    <phoneticPr fontId="1"/>
  </si>
  <si>
    <t>　費用対効果分析資料の（１）総費用総便益比及び所得償還率の総括（第１表）から、総便益額を記入する。</t>
    <rPh sb="1" eb="6">
      <t>ヒヨウタイコウカ</t>
    </rPh>
    <rPh sb="8" eb="10">
      <t>シリョウ</t>
    </rPh>
    <rPh sb="39" eb="40">
      <t>ソウ</t>
    </rPh>
    <rPh sb="40" eb="42">
      <t>ベンエキ</t>
    </rPh>
    <rPh sb="42" eb="43">
      <t>ガク</t>
    </rPh>
    <rPh sb="44" eb="46">
      <t>キニュウ</t>
    </rPh>
    <phoneticPr fontId="1"/>
  </si>
  <si>
    <t>　費用対効果分析資料の作物生産効果の生産増減効果の算定（第10表、第21表）、生産増減の効果の総括表（第23表）から、作物別、新設・更新別、効果要因別に生産増減量、生産物単価、純益率を記入する。</t>
    <rPh sb="11" eb="13">
      <t>サクモツ</t>
    </rPh>
    <rPh sb="13" eb="15">
      <t>セイサン</t>
    </rPh>
    <rPh sb="15" eb="17">
      <t>コウカ</t>
    </rPh>
    <rPh sb="59" eb="62">
      <t>サクモツベツ</t>
    </rPh>
    <rPh sb="63" eb="65">
      <t>シンセツ</t>
    </rPh>
    <rPh sb="66" eb="68">
      <t>コウシン</t>
    </rPh>
    <rPh sb="68" eb="69">
      <t>ベツ</t>
    </rPh>
    <rPh sb="70" eb="72">
      <t>コウカ</t>
    </rPh>
    <rPh sb="72" eb="74">
      <t>ヨウイン</t>
    </rPh>
    <rPh sb="74" eb="75">
      <t>ベツ</t>
    </rPh>
    <rPh sb="76" eb="81">
      <t>セイサンゾウゲンリョウ</t>
    </rPh>
    <rPh sb="82" eb="85">
      <t>セイサンブツ</t>
    </rPh>
    <rPh sb="85" eb="87">
      <t>タンカ</t>
    </rPh>
    <rPh sb="88" eb="91">
      <t>ジュンエキリツ</t>
    </rPh>
    <rPh sb="92" eb="94">
      <t>キニュウ</t>
    </rPh>
    <phoneticPr fontId="1"/>
  </si>
  <si>
    <t>発現済
便益</t>
    <rPh sb="0" eb="2">
      <t>ハツゲン</t>
    </rPh>
    <rPh sb="2" eb="3">
      <t>ズミ</t>
    </rPh>
    <rPh sb="4" eb="6">
      <t>ベンエキ</t>
    </rPh>
    <phoneticPr fontId="1"/>
  </si>
  <si>
    <t>　費用対効果分析資料の（５）総便益額算出表（第５表）から、作物生産効果及び国産農産物安定供給効果を除く各効果の便益を記入する。</t>
    <rPh sb="1" eb="3">
      <t>ヒヨウ</t>
    </rPh>
    <rPh sb="3" eb="6">
      <t>タイコウカ</t>
    </rPh>
    <rPh sb="6" eb="8">
      <t>ブンセキ</t>
    </rPh>
    <rPh sb="8" eb="10">
      <t>シリョウ</t>
    </rPh>
    <rPh sb="14" eb="15">
      <t>ソウ</t>
    </rPh>
    <rPh sb="15" eb="17">
      <t>ベンエキ</t>
    </rPh>
    <rPh sb="17" eb="18">
      <t>ガク</t>
    </rPh>
    <rPh sb="18" eb="20">
      <t>サンシュツ</t>
    </rPh>
    <rPh sb="20" eb="21">
      <t>ヒョウ</t>
    </rPh>
    <rPh sb="22" eb="23">
      <t>ダイ</t>
    </rPh>
    <rPh sb="24" eb="25">
      <t>ヒョウ</t>
    </rPh>
    <rPh sb="29" eb="31">
      <t>サクモツ</t>
    </rPh>
    <rPh sb="31" eb="33">
      <t>セイサン</t>
    </rPh>
    <rPh sb="33" eb="35">
      <t>コウカ</t>
    </rPh>
    <rPh sb="35" eb="36">
      <t>オヨ</t>
    </rPh>
    <rPh sb="37" eb="39">
      <t>コクサン</t>
    </rPh>
    <rPh sb="39" eb="42">
      <t>ノウサンブツ</t>
    </rPh>
    <rPh sb="42" eb="44">
      <t>アンテイ</t>
    </rPh>
    <rPh sb="44" eb="46">
      <t>キョウキュウ</t>
    </rPh>
    <rPh sb="46" eb="48">
      <t>コウカ</t>
    </rPh>
    <rPh sb="49" eb="50">
      <t>ノゾ</t>
    </rPh>
    <rPh sb="55" eb="57">
      <t>ベンエキ</t>
    </rPh>
    <rPh sb="58" eb="60">
      <t>キニュウ</t>
    </rPh>
    <phoneticPr fontId="1"/>
  </si>
  <si>
    <t>費用対効果分析資料の（１）総費用総便益比及び所得償還率の総括（第１表）から、総費用を記入する。</t>
    <rPh sb="7" eb="9">
      <t>シリョウ</t>
    </rPh>
    <rPh sb="38" eb="39">
      <t>ソウ</t>
    </rPh>
    <rPh sb="39" eb="41">
      <t>ヒヨウ</t>
    </rPh>
    <rPh sb="42" eb="44">
      <t>キニュウ</t>
    </rPh>
    <phoneticPr fontId="1"/>
  </si>
  <si>
    <r>
      <t>⑥＝
①×</t>
    </r>
    <r>
      <rPr>
        <sz val="12"/>
        <rFont val="ＭＳ ゴシック"/>
        <family val="3"/>
        <charset val="128"/>
      </rPr>
      <t>1.1</t>
    </r>
    <phoneticPr fontId="1"/>
  </si>
  <si>
    <r>
      <t>⑨＝
①×</t>
    </r>
    <r>
      <rPr>
        <sz val="12"/>
        <rFont val="ＭＳ ゴシック"/>
        <family val="3"/>
        <charset val="128"/>
      </rPr>
      <t>0.9</t>
    </r>
    <phoneticPr fontId="1"/>
  </si>
  <si>
    <t>効　果
要　因</t>
    <rPh sb="0" eb="1">
      <t>コウ</t>
    </rPh>
    <rPh sb="2" eb="3">
      <t>カ</t>
    </rPh>
    <rPh sb="4" eb="5">
      <t>カナメ</t>
    </rPh>
    <rPh sb="6" eb="7">
      <t>イン</t>
    </rPh>
    <phoneticPr fontId="1"/>
  </si>
  <si>
    <t>増加粗収益額</t>
    <rPh sb="0" eb="2">
      <t>ゾウカ</t>
    </rPh>
    <rPh sb="2" eb="5">
      <t>ソシュウエキ</t>
    </rPh>
    <rPh sb="5" eb="6">
      <t>ガク</t>
    </rPh>
    <phoneticPr fontId="1"/>
  </si>
  <si>
    <t>生産増減量</t>
    <rPh sb="0" eb="2">
      <t>セイサン</t>
    </rPh>
    <rPh sb="2" eb="5">
      <t>ゾウゲンリョウ</t>
    </rPh>
    <phoneticPr fontId="1"/>
  </si>
  <si>
    <t>作物別重量当たり供給熱量</t>
    <rPh sb="0" eb="2">
      <t>サクモツ</t>
    </rPh>
    <rPh sb="2" eb="3">
      <t>ベツ</t>
    </rPh>
    <rPh sb="3" eb="5">
      <t>ジュウリョウ</t>
    </rPh>
    <rPh sb="5" eb="6">
      <t>ア</t>
    </rPh>
    <rPh sb="8" eb="10">
      <t>キョウキュウ</t>
    </rPh>
    <rPh sb="10" eb="12">
      <t>ネツリョウ</t>
    </rPh>
    <phoneticPr fontId="1"/>
  </si>
  <si>
    <t>増加供給熱量</t>
    <rPh sb="0" eb="2">
      <t>ゾウカ</t>
    </rPh>
    <rPh sb="2" eb="4">
      <t>キョウキュウ</t>
    </rPh>
    <rPh sb="4" eb="6">
      <t>ネツリョウ</t>
    </rPh>
    <phoneticPr fontId="1"/>
  </si>
  <si>
    <t>単位供給熱量当たり効果額</t>
    <rPh sb="0" eb="2">
      <t>タンイ</t>
    </rPh>
    <rPh sb="2" eb="4">
      <t>キョウキュウ</t>
    </rPh>
    <rPh sb="4" eb="6">
      <t>ネツリョウ</t>
    </rPh>
    <rPh sb="6" eb="7">
      <t>ア</t>
    </rPh>
    <rPh sb="9" eb="12">
      <t>コウカガク</t>
    </rPh>
    <phoneticPr fontId="1"/>
  </si>
  <si>
    <t>当該土地改良事業における年効果額</t>
    <rPh sb="0" eb="2">
      <t>トウガイ</t>
    </rPh>
    <rPh sb="2" eb="4">
      <t>トチ</t>
    </rPh>
    <rPh sb="4" eb="6">
      <t>カイリョウ</t>
    </rPh>
    <rPh sb="6" eb="8">
      <t>ジギョウ</t>
    </rPh>
    <rPh sb="12" eb="13">
      <t>ネン</t>
    </rPh>
    <rPh sb="13" eb="16">
      <t>コウカガク</t>
    </rPh>
    <phoneticPr fontId="1"/>
  </si>
  <si>
    <t>④＝
②×③</t>
    <phoneticPr fontId="1"/>
  </si>
  <si>
    <t>⑦＝
①×⑤＋④×⑥</t>
    <phoneticPr fontId="1"/>
  </si>
  <si>
    <t>⑧＝
①×1.1</t>
    <phoneticPr fontId="1"/>
  </si>
  <si>
    <t>⑨＝
④×1.1</t>
    <phoneticPr fontId="1"/>
  </si>
  <si>
    <t>⑩＝
⑧×⑤＋⑨×⑥</t>
    <phoneticPr fontId="1"/>
  </si>
  <si>
    <t>⑪＝
①×0.9</t>
    <phoneticPr fontId="1"/>
  </si>
  <si>
    <t>⑫＝
④×0.9</t>
    <phoneticPr fontId="1"/>
  </si>
  <si>
    <t>⑬＝
⑪×⑤＋⑫×⑥</t>
    <phoneticPr fontId="1"/>
  </si>
  <si>
    <t>ｔ</t>
    <phoneticPr fontId="1"/>
  </si>
  <si>
    <t>千kcal／t</t>
    <rPh sb="0" eb="1">
      <t>セン</t>
    </rPh>
    <phoneticPr fontId="1"/>
  </si>
  <si>
    <t>千kcal</t>
    <rPh sb="0" eb="1">
      <t>セン</t>
    </rPh>
    <phoneticPr fontId="1"/>
  </si>
  <si>
    <t>円／千kcal</t>
    <rPh sb="0" eb="1">
      <t>エン</t>
    </rPh>
    <rPh sb="2" eb="3">
      <t>セン</t>
    </rPh>
    <phoneticPr fontId="1"/>
  </si>
  <si>
    <t>-</t>
    <phoneticPr fontId="1"/>
  </si>
  <si>
    <t>-</t>
  </si>
  <si>
    <t>－</t>
    <phoneticPr fontId="1"/>
  </si>
  <si>
    <t>（２）国産農産物安定供給効果の基本値及び増加粗収益額・増加供給熱量を変動させた国産農産物安定供給効果の算定</t>
    <rPh sb="15" eb="17">
      <t>キホン</t>
    </rPh>
    <rPh sb="17" eb="18">
      <t>アタイ</t>
    </rPh>
    <rPh sb="18" eb="19">
      <t>オヨ</t>
    </rPh>
    <rPh sb="20" eb="22">
      <t>ゾウカ</t>
    </rPh>
    <rPh sb="22" eb="25">
      <t>ソシュウエキ</t>
    </rPh>
    <rPh sb="25" eb="26">
      <t>ガク</t>
    </rPh>
    <rPh sb="27" eb="29">
      <t>ゾウカ</t>
    </rPh>
    <rPh sb="29" eb="31">
      <t>キョウキュウ</t>
    </rPh>
    <rPh sb="31" eb="33">
      <t>ネツリョウ</t>
    </rPh>
    <rPh sb="34" eb="36">
      <t>ヘンドウ</t>
    </rPh>
    <rPh sb="39" eb="41">
      <t>コクサン</t>
    </rPh>
    <rPh sb="41" eb="44">
      <t>ノウサンブツ</t>
    </rPh>
    <rPh sb="44" eb="46">
      <t>アンテイ</t>
    </rPh>
    <rPh sb="46" eb="48">
      <t>キョウキュウ</t>
    </rPh>
    <rPh sb="48" eb="50">
      <t>コウカ</t>
    </rPh>
    <rPh sb="51" eb="53">
      <t>サンテイ</t>
    </rPh>
    <phoneticPr fontId="1"/>
  </si>
  <si>
    <t>　（１）で算定した作物生産効果の基本値及び国産農産物安定供給効果の増加供給熱量の算定（第２表）から、増加粗収益額及び増加供給熱量を記入する（国産農産物安定供給効果の対象とならない作物（たばこ、花き等）は除く）。</t>
    <rPh sb="5" eb="7">
      <t>サンテイ</t>
    </rPh>
    <rPh sb="9" eb="11">
      <t>サクモツ</t>
    </rPh>
    <rPh sb="11" eb="13">
      <t>セイサン</t>
    </rPh>
    <rPh sb="13" eb="15">
      <t>コウカ</t>
    </rPh>
    <rPh sb="18" eb="19">
      <t>アタイ</t>
    </rPh>
    <rPh sb="19" eb="20">
      <t>オヨ</t>
    </rPh>
    <rPh sb="21" eb="23">
      <t>コクサン</t>
    </rPh>
    <rPh sb="23" eb="26">
      <t>ノウサンブツ</t>
    </rPh>
    <rPh sb="26" eb="28">
      <t>アンテイ</t>
    </rPh>
    <rPh sb="28" eb="30">
      <t>キョウキュウ</t>
    </rPh>
    <rPh sb="30" eb="32">
      <t>コウカ</t>
    </rPh>
    <rPh sb="33" eb="35">
      <t>ゾウカ</t>
    </rPh>
    <rPh sb="35" eb="37">
      <t>キョウキュウ</t>
    </rPh>
    <rPh sb="37" eb="39">
      <t>ネツリョウ</t>
    </rPh>
    <rPh sb="40" eb="42">
      <t>サンテイ</t>
    </rPh>
    <rPh sb="43" eb="44">
      <t>ダイ</t>
    </rPh>
    <rPh sb="45" eb="46">
      <t>ヒョウ</t>
    </rPh>
    <rPh sb="50" eb="52">
      <t>ゾウカ</t>
    </rPh>
    <rPh sb="52" eb="53">
      <t>ソ</t>
    </rPh>
    <rPh sb="53" eb="55">
      <t>シュウエキ</t>
    </rPh>
    <rPh sb="55" eb="56">
      <t>ガク</t>
    </rPh>
    <rPh sb="56" eb="57">
      <t>オヨ</t>
    </rPh>
    <rPh sb="58" eb="60">
      <t>ゾウカ</t>
    </rPh>
    <rPh sb="60" eb="62">
      <t>キョウキュウ</t>
    </rPh>
    <rPh sb="62" eb="64">
      <t>ネツリョウ</t>
    </rPh>
    <rPh sb="65" eb="67">
      <t>キニュウ</t>
    </rPh>
    <rPh sb="101" eb="102">
      <t>ノゾ</t>
    </rPh>
    <phoneticPr fontId="1"/>
  </si>
  <si>
    <t>　2)　増加粗収益額及び増加供給熱量を変動させた算定</t>
    <rPh sb="4" eb="6">
      <t>ゾウカ</t>
    </rPh>
    <rPh sb="6" eb="9">
      <t>ソシュウエキ</t>
    </rPh>
    <rPh sb="9" eb="10">
      <t>ガク</t>
    </rPh>
    <rPh sb="10" eb="11">
      <t>オヨ</t>
    </rPh>
    <rPh sb="12" eb="14">
      <t>ゾウカ</t>
    </rPh>
    <rPh sb="14" eb="16">
      <t>キョウキュウ</t>
    </rPh>
    <rPh sb="16" eb="18">
      <t>ネツリョウ</t>
    </rPh>
    <rPh sb="19" eb="21">
      <t>ヘンドウ</t>
    </rPh>
    <rPh sb="24" eb="26">
      <t>サンテイ</t>
    </rPh>
    <phoneticPr fontId="1"/>
  </si>
  <si>
    <t>　1)で整理した増加粗収益額及び増加供給熱量をそれぞれ±10％変動させて、年効果額を算定する。</t>
    <rPh sb="8" eb="10">
      <t>ゾウカ</t>
    </rPh>
    <rPh sb="10" eb="13">
      <t>ソシュウエキ</t>
    </rPh>
    <rPh sb="13" eb="14">
      <t>ガク</t>
    </rPh>
    <rPh sb="14" eb="15">
      <t>オヨ</t>
    </rPh>
    <rPh sb="16" eb="18">
      <t>ゾウカ</t>
    </rPh>
    <rPh sb="18" eb="20">
      <t>キョウキュウ</t>
    </rPh>
    <rPh sb="20" eb="22">
      <t>ネツリョウ</t>
    </rPh>
    <rPh sb="31" eb="33">
      <t>ヘンドウ</t>
    </rPh>
    <rPh sb="37" eb="38">
      <t>ネン</t>
    </rPh>
    <rPh sb="38" eb="41">
      <t>コウカガク</t>
    </rPh>
    <rPh sb="42" eb="44">
      <t>サンテイ</t>
    </rPh>
    <phoneticPr fontId="1"/>
  </si>
  <si>
    <t>事業着工時点
の資産価額</t>
    <rPh sb="0" eb="2">
      <t>ジギョウ</t>
    </rPh>
    <rPh sb="2" eb="4">
      <t>チャッコウ</t>
    </rPh>
    <rPh sb="4" eb="6">
      <t>ジテン</t>
    </rPh>
    <rPh sb="8" eb="10">
      <t>シサン</t>
    </rPh>
    <rPh sb="10" eb="12">
      <t>カガク</t>
    </rPh>
    <phoneticPr fontId="1"/>
  </si>
  <si>
    <t>３　社会的割引率の感度分析</t>
    <rPh sb="2" eb="4">
      <t>シャカイ</t>
    </rPh>
    <rPh sb="4" eb="5">
      <t>テキ</t>
    </rPh>
    <rPh sb="5" eb="7">
      <t>ワリビキ</t>
    </rPh>
    <rPh sb="7" eb="8">
      <t>リツ</t>
    </rPh>
    <rPh sb="9" eb="11">
      <t>カンド</t>
    </rPh>
    <rPh sb="11" eb="13">
      <t>ブンセキ</t>
    </rPh>
    <phoneticPr fontId="1"/>
  </si>
  <si>
    <t>（１）総費用の基本値及び基本値の社会的割引率（ｉ）を変動させた総費用の算定</t>
    <rPh sb="7" eb="9">
      <t>キホン</t>
    </rPh>
    <rPh sb="9" eb="10">
      <t>アタイ</t>
    </rPh>
    <rPh sb="10" eb="11">
      <t>オヨ</t>
    </rPh>
    <rPh sb="12" eb="14">
      <t>キホン</t>
    </rPh>
    <rPh sb="14" eb="15">
      <t>アタイ</t>
    </rPh>
    <rPh sb="16" eb="18">
      <t>シャカイ</t>
    </rPh>
    <rPh sb="18" eb="19">
      <t>テキ</t>
    </rPh>
    <rPh sb="19" eb="21">
      <t>ワリビキ</t>
    </rPh>
    <rPh sb="21" eb="22">
      <t>リツ</t>
    </rPh>
    <rPh sb="26" eb="28">
      <t>ヘンドウ</t>
    </rPh>
    <rPh sb="31" eb="34">
      <t>ソウヒヨウ</t>
    </rPh>
    <rPh sb="35" eb="37">
      <t>サンテイ</t>
    </rPh>
    <phoneticPr fontId="1"/>
  </si>
  <si>
    <t>－</t>
  </si>
  <si>
    <t>評価期間に
おける予防保全
費・再整備費</t>
    <rPh sb="0" eb="2">
      <t>ヒョウカ</t>
    </rPh>
    <rPh sb="2" eb="4">
      <t>キカン</t>
    </rPh>
    <rPh sb="9" eb="11">
      <t>ヨボウ</t>
    </rPh>
    <rPh sb="11" eb="12">
      <t>ホ</t>
    </rPh>
    <rPh sb="12" eb="13">
      <t>ゼン</t>
    </rPh>
    <rPh sb="14" eb="15">
      <t>ヒ</t>
    </rPh>
    <rPh sb="16" eb="19">
      <t>サイセイビ</t>
    </rPh>
    <rPh sb="19" eb="20">
      <t>ヒ</t>
    </rPh>
    <phoneticPr fontId="1"/>
  </si>
  <si>
    <t>i＝２％</t>
    <phoneticPr fontId="1"/>
  </si>
  <si>
    <t>i＝１％</t>
    <phoneticPr fontId="1"/>
  </si>
  <si>
    <t>基本値
社会的割引率
i＝４％</t>
    <rPh sb="0" eb="2">
      <t>キホン</t>
    </rPh>
    <rPh sb="2" eb="3">
      <t>チ</t>
    </rPh>
    <rPh sb="4" eb="6">
      <t>シャカイ</t>
    </rPh>
    <rPh sb="6" eb="7">
      <t>テキ</t>
    </rPh>
    <rPh sb="7" eb="9">
      <t>ワリビキ</t>
    </rPh>
    <rPh sb="9" eb="10">
      <t>リツ</t>
    </rPh>
    <phoneticPr fontId="1"/>
  </si>
  <si>
    <t>基本値
社会的割引率
ｉ＝４％</t>
    <rPh sb="0" eb="2">
      <t>キホン</t>
    </rPh>
    <rPh sb="2" eb="3">
      <t>チ</t>
    </rPh>
    <phoneticPr fontId="1"/>
  </si>
  <si>
    <t>ｉ＝２％</t>
    <phoneticPr fontId="1"/>
  </si>
  <si>
    <t>ｉ＝１％</t>
    <phoneticPr fontId="1"/>
  </si>
  <si>
    <t>⑥＝①＋②＋
③＋④－⑤</t>
    <phoneticPr fontId="1"/>
  </si>
  <si>
    <t>区分</t>
    <rPh sb="0" eb="2">
      <t>クブン</t>
    </rPh>
    <phoneticPr fontId="1"/>
  </si>
  <si>
    <t>　　　　　　　　　　　　　　区　　分
効果項目</t>
    <rPh sb="14" eb="15">
      <t>ク</t>
    </rPh>
    <rPh sb="17" eb="18">
      <t>ブン</t>
    </rPh>
    <rPh sb="20" eb="22">
      <t>コウカ</t>
    </rPh>
    <rPh sb="22" eb="24">
      <t>コウモク</t>
    </rPh>
    <phoneticPr fontId="1"/>
  </si>
  <si>
    <t>総便益</t>
    <rPh sb="0" eb="1">
      <t>ソウ</t>
    </rPh>
    <rPh sb="1" eb="3">
      <t>ベンエキ</t>
    </rPh>
    <phoneticPr fontId="1"/>
  </si>
  <si>
    <t>③＝①／②</t>
  </si>
  <si>
    <t>感度分析
ｉ＝２％</t>
    <rPh sb="0" eb="2">
      <t>カンド</t>
    </rPh>
    <rPh sb="2" eb="4">
      <t>ブンセキ</t>
    </rPh>
    <phoneticPr fontId="1"/>
  </si>
  <si>
    <t>感度分析
ｉ＝１％</t>
    <rPh sb="0" eb="2">
      <t>カンド</t>
    </rPh>
    <rPh sb="2" eb="4">
      <t>ブンセキ</t>
    </rPh>
    <phoneticPr fontId="1"/>
  </si>
  <si>
    <t>（第１表）</t>
    <rPh sb="1" eb="2">
      <t>ダイ</t>
    </rPh>
    <rPh sb="3" eb="4">
      <t>ヒョウ</t>
    </rPh>
    <phoneticPr fontId="1"/>
  </si>
  <si>
    <t>（第２表）</t>
    <rPh sb="1" eb="2">
      <t>ダイ</t>
    </rPh>
    <rPh sb="3" eb="4">
      <t>ヒョウ</t>
    </rPh>
    <phoneticPr fontId="1"/>
  </si>
  <si>
    <t>（第３表）</t>
    <rPh sb="1" eb="2">
      <t>ダイ</t>
    </rPh>
    <rPh sb="3" eb="4">
      <t>ヒョウ</t>
    </rPh>
    <phoneticPr fontId="1"/>
  </si>
  <si>
    <t>１）総費用の整理</t>
    <rPh sb="2" eb="3">
      <t>ソウ</t>
    </rPh>
    <rPh sb="3" eb="5">
      <t>ヒヨウ</t>
    </rPh>
    <rPh sb="6" eb="8">
      <t>セイリ</t>
    </rPh>
    <phoneticPr fontId="1"/>
  </si>
  <si>
    <t>２）総便益の整理</t>
    <rPh sb="2" eb="3">
      <t>ソウ</t>
    </rPh>
    <rPh sb="3" eb="5">
      <t>ベンエキ</t>
    </rPh>
    <rPh sb="6" eb="8">
      <t>セイリ</t>
    </rPh>
    <phoneticPr fontId="1"/>
  </si>
  <si>
    <t>２）総費用の基本値及び基本値の社会的割引率（ｉ）を変動させた各費用の算定</t>
    <rPh sb="2" eb="5">
      <t>ソウヒヨウ</t>
    </rPh>
    <rPh sb="6" eb="8">
      <t>キホン</t>
    </rPh>
    <rPh sb="8" eb="9">
      <t>チ</t>
    </rPh>
    <rPh sb="9" eb="10">
      <t>オヨ</t>
    </rPh>
    <rPh sb="11" eb="13">
      <t>キホン</t>
    </rPh>
    <rPh sb="13" eb="14">
      <t>チ</t>
    </rPh>
    <rPh sb="15" eb="17">
      <t>シャカイ</t>
    </rPh>
    <rPh sb="17" eb="18">
      <t>テキ</t>
    </rPh>
    <rPh sb="18" eb="20">
      <t>ワリビキ</t>
    </rPh>
    <rPh sb="20" eb="21">
      <t>リツ</t>
    </rPh>
    <rPh sb="25" eb="27">
      <t>ヘンドウ</t>
    </rPh>
    <rPh sb="30" eb="31">
      <t>カク</t>
    </rPh>
    <rPh sb="31" eb="33">
      <t>ヒヨウ</t>
    </rPh>
    <rPh sb="34" eb="36">
      <t>サンテイ</t>
    </rPh>
    <phoneticPr fontId="1"/>
  </si>
  <si>
    <t>３）社会的割引率ｉを変動させた総費用総便益比の算定</t>
    <rPh sb="2" eb="4">
      <t>シャカイ</t>
    </rPh>
    <rPh sb="4" eb="5">
      <t>テキ</t>
    </rPh>
    <rPh sb="5" eb="7">
      <t>ワリビキ</t>
    </rPh>
    <rPh sb="7" eb="8">
      <t>リツ</t>
    </rPh>
    <rPh sb="10" eb="12">
      <t>ヘンドウ</t>
    </rPh>
    <rPh sb="15" eb="18">
      <t>ソウヒヨウ</t>
    </rPh>
    <rPh sb="18" eb="19">
      <t>ソウ</t>
    </rPh>
    <rPh sb="19" eb="21">
      <t>ベンエキ</t>
    </rPh>
    <rPh sb="21" eb="22">
      <t>ヒ</t>
    </rPh>
    <rPh sb="23" eb="25">
      <t>サンテイ</t>
    </rPh>
    <phoneticPr fontId="1"/>
  </si>
  <si>
    <t>総便益</t>
    <phoneticPr fontId="1"/>
  </si>
  <si>
    <t>２）総便益の基本値及び基本値の社会的割引率（ｉ）を変動させた各費用の算定</t>
    <rPh sb="2" eb="3">
      <t>ソウ</t>
    </rPh>
    <rPh sb="3" eb="5">
      <t>ベンエキ</t>
    </rPh>
    <rPh sb="6" eb="8">
      <t>キホン</t>
    </rPh>
    <rPh sb="8" eb="9">
      <t>チ</t>
    </rPh>
    <rPh sb="9" eb="10">
      <t>オヨ</t>
    </rPh>
    <rPh sb="11" eb="13">
      <t>キホン</t>
    </rPh>
    <rPh sb="13" eb="14">
      <t>チ</t>
    </rPh>
    <rPh sb="15" eb="17">
      <t>シャカイ</t>
    </rPh>
    <rPh sb="17" eb="18">
      <t>テキ</t>
    </rPh>
    <rPh sb="18" eb="20">
      <t>ワリビキ</t>
    </rPh>
    <rPh sb="20" eb="21">
      <t>リツ</t>
    </rPh>
    <rPh sb="25" eb="27">
      <t>ヘンドウ</t>
    </rPh>
    <rPh sb="30" eb="31">
      <t>カク</t>
    </rPh>
    <rPh sb="31" eb="33">
      <t>ヒヨウ</t>
    </rPh>
    <rPh sb="34" eb="36">
      <t>サンテイ</t>
    </rPh>
    <phoneticPr fontId="1"/>
  </si>
  <si>
    <t>食料の安定供給の確保に関する効果</t>
  </si>
  <si>
    <t>作物生産効果</t>
  </si>
  <si>
    <t>品質向上効果</t>
  </si>
  <si>
    <t>営農経費節減効果</t>
  </si>
  <si>
    <t>維持管理費節減効果</t>
  </si>
  <si>
    <t>農業の持続的発展に関する効果</t>
  </si>
  <si>
    <t>農村の振興に関する効果</t>
  </si>
  <si>
    <t>多面的機能の発揮に関する効果</t>
  </si>
  <si>
    <t>その他の効果</t>
  </si>
  <si>
    <t>国産農産物安定供給効果</t>
  </si>
  <si>
    <t>合　　計</t>
  </si>
  <si>
    <t>災害防止効果（農業関係資産）</t>
    <rPh sb="7" eb="9">
      <t>ノウギョウ</t>
    </rPh>
    <rPh sb="9" eb="11">
      <t>カンケイ</t>
    </rPh>
    <rPh sb="11" eb="13">
      <t>シサン</t>
    </rPh>
    <phoneticPr fontId="1"/>
  </si>
  <si>
    <t>年総効果
（便益）額
基本値</t>
    <rPh sb="11" eb="13">
      <t>キホン</t>
    </rPh>
    <rPh sb="13" eb="14">
      <t>チ</t>
    </rPh>
    <phoneticPr fontId="1"/>
  </si>
  <si>
    <t>１）年総効果（便益）額及び総便益の基本値の整理</t>
    <rPh sb="2" eb="3">
      <t>ネン</t>
    </rPh>
    <rPh sb="3" eb="6">
      <t>ソウコウカ</t>
    </rPh>
    <rPh sb="7" eb="9">
      <t>ベンエキ</t>
    </rPh>
    <rPh sb="11" eb="12">
      <t>オヨ</t>
    </rPh>
    <rPh sb="17" eb="19">
      <t>キホン</t>
    </rPh>
    <rPh sb="19" eb="20">
      <t>チ</t>
    </rPh>
    <rPh sb="21" eb="23">
      <t>セイリ</t>
    </rPh>
    <phoneticPr fontId="1"/>
  </si>
  <si>
    <t>１）総費用の基本値の整理</t>
    <rPh sb="2" eb="3">
      <t>ソウ</t>
    </rPh>
    <rPh sb="3" eb="5">
      <t>ヒヨウ</t>
    </rPh>
    <rPh sb="6" eb="8">
      <t>キホン</t>
    </rPh>
    <rPh sb="8" eb="9">
      <t>チ</t>
    </rPh>
    <rPh sb="10" eb="12">
      <t>セイリ</t>
    </rPh>
    <phoneticPr fontId="1"/>
  </si>
  <si>
    <t>　　費用対効果分析資料の総費用（４）総費用の総括（第４表）等から、当該事業費等の合計を記入する。</t>
    <rPh sb="12" eb="15">
      <t>ソウヒヨウ</t>
    </rPh>
    <rPh sb="40" eb="42">
      <t>ゴウケイ</t>
    </rPh>
    <phoneticPr fontId="1"/>
  </si>
  <si>
    <t>　　費用対効果分析資料の総費用（２）施設建設費、当該事業費、関連事業費及び再整備費等の整理及び現在価値化（第２表）の割引率を</t>
    <rPh sb="12" eb="15">
      <t>ソウヒヨウ</t>
    </rPh>
    <rPh sb="51" eb="52">
      <t>カ</t>
    </rPh>
    <rPh sb="53" eb="54">
      <t>ダイ</t>
    </rPh>
    <rPh sb="55" eb="56">
      <t>ヒョウ</t>
    </rPh>
    <rPh sb="58" eb="61">
      <t>ワリビキリツ</t>
    </rPh>
    <phoneticPr fontId="1"/>
  </si>
  <si>
    <t>　変動させて、当該事業費、関連事業費及び再整備費等を算定する。</t>
    <rPh sb="1" eb="3">
      <t>ヘンドウ</t>
    </rPh>
    <rPh sb="7" eb="9">
      <t>トウガイ</t>
    </rPh>
    <rPh sb="9" eb="12">
      <t>ジギョウヒ</t>
    </rPh>
    <rPh sb="13" eb="15">
      <t>カンレン</t>
    </rPh>
    <rPh sb="15" eb="18">
      <t>ジギョウヒ</t>
    </rPh>
    <rPh sb="18" eb="19">
      <t>オヨ</t>
    </rPh>
    <rPh sb="20" eb="23">
      <t>サイセイビ</t>
    </rPh>
    <rPh sb="23" eb="24">
      <t>ヒ</t>
    </rPh>
    <rPh sb="24" eb="25">
      <t>トウ</t>
    </rPh>
    <rPh sb="26" eb="28">
      <t>サンテイ</t>
    </rPh>
    <phoneticPr fontId="1"/>
  </si>
  <si>
    <t>　　同様に、総費用（３）資産価額の整理及び現在価値化（第３表）の割引率を変動させて、事業着工時点の資産価額、評価期間終了時点</t>
    <rPh sb="2" eb="4">
      <t>ドウヨウ</t>
    </rPh>
    <rPh sb="6" eb="9">
      <t>ソウヒヨウ</t>
    </rPh>
    <rPh sb="32" eb="35">
      <t>ワリビキリツ</t>
    </rPh>
    <rPh sb="36" eb="38">
      <t>ヘンドウ</t>
    </rPh>
    <phoneticPr fontId="1"/>
  </si>
  <si>
    <t>　の資産価額を算定するとともに、これらをもとに総費用を算定する。</t>
    <rPh sb="7" eb="9">
      <t>サンテイ</t>
    </rPh>
    <phoneticPr fontId="1"/>
  </si>
  <si>
    <t>　　なお、総費用の算定にあたり換算係数を用いている場合は、割引率の変動に沿って換算係数を変更し、各費用を算定するものとする。</t>
    <rPh sb="5" eb="8">
      <t>ソウヒヨウ</t>
    </rPh>
    <rPh sb="9" eb="11">
      <t>サンテイ</t>
    </rPh>
    <rPh sb="15" eb="17">
      <t>カンザン</t>
    </rPh>
    <rPh sb="17" eb="19">
      <t>ケイスウ</t>
    </rPh>
    <rPh sb="20" eb="21">
      <t>モチ</t>
    </rPh>
    <rPh sb="25" eb="27">
      <t>バアイ</t>
    </rPh>
    <rPh sb="29" eb="31">
      <t>ワリビキ</t>
    </rPh>
    <rPh sb="31" eb="32">
      <t>リツ</t>
    </rPh>
    <rPh sb="33" eb="35">
      <t>ヘンドウ</t>
    </rPh>
    <rPh sb="36" eb="37">
      <t>ソ</t>
    </rPh>
    <rPh sb="39" eb="41">
      <t>カンザン</t>
    </rPh>
    <rPh sb="41" eb="43">
      <t>ケイスウ</t>
    </rPh>
    <rPh sb="44" eb="46">
      <t>ヘンコウ</t>
    </rPh>
    <rPh sb="48" eb="49">
      <t>カク</t>
    </rPh>
    <rPh sb="49" eb="51">
      <t>ヒヨウ</t>
    </rPh>
    <rPh sb="52" eb="54">
      <t>サンテイ</t>
    </rPh>
    <phoneticPr fontId="1"/>
  </si>
  <si>
    <t>　　また、期中評価においても、着工時点まで遡って割引率を変動させるものとする。</t>
    <phoneticPr fontId="1"/>
  </si>
  <si>
    <t>　　費用対効果分析資料の総括（３）年総効果額及び年増加農業所得額の総括から、各効果項目毎の年総効果（便益）額を記入する。</t>
    <rPh sb="12" eb="14">
      <t>ソウカツ</t>
    </rPh>
    <rPh sb="17" eb="18">
      <t>ネン</t>
    </rPh>
    <rPh sb="18" eb="22">
      <t>ソウコウカガク</t>
    </rPh>
    <rPh sb="22" eb="23">
      <t>オヨ</t>
    </rPh>
    <rPh sb="24" eb="25">
      <t>ネン</t>
    </rPh>
    <rPh sb="25" eb="27">
      <t>ゾウカ</t>
    </rPh>
    <rPh sb="27" eb="29">
      <t>ノウギョウ</t>
    </rPh>
    <rPh sb="29" eb="32">
      <t>ショトクガク</t>
    </rPh>
    <rPh sb="33" eb="35">
      <t>ソウカツ</t>
    </rPh>
    <rPh sb="45" eb="46">
      <t>ネン</t>
    </rPh>
    <rPh sb="46" eb="49">
      <t>ソウコウカ</t>
    </rPh>
    <rPh sb="50" eb="52">
      <t>ベンエキ</t>
    </rPh>
    <rPh sb="53" eb="54">
      <t>ガク</t>
    </rPh>
    <rPh sb="55" eb="57">
      <t>キニュウ</t>
    </rPh>
    <phoneticPr fontId="1"/>
  </si>
  <si>
    <t>　　同様に、（５）総便益の算定（第５－１表）等から、各効果項目毎の合計（総便益）を記入する。</t>
    <rPh sb="2" eb="4">
      <t>ドウヨウ</t>
    </rPh>
    <rPh sb="22" eb="23">
      <t>トウ</t>
    </rPh>
    <phoneticPr fontId="1"/>
  </si>
  <si>
    <t>　　費用対効果分析資料の総括（５）総便益の算定（第５－１表）の割引率を変動させて、各効果項目毎の総便益を算定する。</t>
    <rPh sb="12" eb="14">
      <t>ソウカツ</t>
    </rPh>
    <rPh sb="21" eb="23">
      <t>サンテイ</t>
    </rPh>
    <rPh sb="31" eb="34">
      <t>ワリビキリツ</t>
    </rPh>
    <rPh sb="41" eb="44">
      <t>カクコウカ</t>
    </rPh>
    <rPh sb="44" eb="46">
      <t>コウモク</t>
    </rPh>
    <rPh sb="46" eb="47">
      <t>ゴト</t>
    </rPh>
    <rPh sb="52" eb="54">
      <t>サンテイ</t>
    </rPh>
    <phoneticPr fontId="1"/>
  </si>
  <si>
    <t>　　なお、総便益の算定にあたり換算係数を用いている場合は、割引率の変動に沿って（５）総便益の算定（第５－２表）の換算係数</t>
    <rPh sb="5" eb="6">
      <t>ソウ</t>
    </rPh>
    <rPh sb="6" eb="8">
      <t>ベンエキ</t>
    </rPh>
    <rPh sb="9" eb="11">
      <t>サンテイ</t>
    </rPh>
    <rPh sb="15" eb="17">
      <t>カンザン</t>
    </rPh>
    <rPh sb="17" eb="19">
      <t>ケイスウ</t>
    </rPh>
    <rPh sb="20" eb="21">
      <t>モチ</t>
    </rPh>
    <rPh sb="25" eb="27">
      <t>バアイ</t>
    </rPh>
    <rPh sb="29" eb="31">
      <t>ワリビキ</t>
    </rPh>
    <rPh sb="31" eb="32">
      <t>リツ</t>
    </rPh>
    <rPh sb="33" eb="35">
      <t>ヘンドウ</t>
    </rPh>
    <rPh sb="36" eb="37">
      <t>ソ</t>
    </rPh>
    <rPh sb="56" eb="58">
      <t>カンザン</t>
    </rPh>
    <rPh sb="58" eb="60">
      <t>ケイスウ</t>
    </rPh>
    <phoneticPr fontId="1"/>
  </si>
  <si>
    <t>　を変更し、総便益を算定するものとする。</t>
    <phoneticPr fontId="1"/>
  </si>
  <si>
    <t>　また、期中評価においても、着工時点まで遡って割引率を変動させるものとする。</t>
    <phoneticPr fontId="1"/>
  </si>
  <si>
    <t>　　（１）から、総費用の基本値及び基本値の社会的割引率（ｉ）を変動させた総費用を記入する。</t>
    <rPh sb="9" eb="11">
      <t>ヒヨウ</t>
    </rPh>
    <rPh sb="21" eb="23">
      <t>シャカイ</t>
    </rPh>
    <rPh sb="23" eb="24">
      <t>テキ</t>
    </rPh>
    <rPh sb="24" eb="26">
      <t>ワリビキ</t>
    </rPh>
    <rPh sb="26" eb="27">
      <t>リツ</t>
    </rPh>
    <rPh sb="36" eb="39">
      <t>ソウヒヨウ</t>
    </rPh>
    <phoneticPr fontId="1"/>
  </si>
  <si>
    <t>　　（２）から、総便益の基本値及び基本値の社会的割引率（ｉ）を変動させた総便益を記入する。</t>
    <rPh sb="21" eb="23">
      <t>シャカイ</t>
    </rPh>
    <rPh sb="23" eb="24">
      <t>テキ</t>
    </rPh>
    <rPh sb="24" eb="26">
      <t>ワリビキ</t>
    </rPh>
    <rPh sb="26" eb="27">
      <t>リツ</t>
    </rPh>
    <phoneticPr fontId="1"/>
  </si>
  <si>
    <t>　　総費用総便益比の基本値及び基本値の社会的割引率（ｉ）を変動させた総費用総便益比を算定する。</t>
    <rPh sb="2" eb="5">
      <t>ソウヒヨウ</t>
    </rPh>
    <rPh sb="5" eb="6">
      <t>ソウ</t>
    </rPh>
    <rPh sb="6" eb="9">
      <t>ベンエキヒ</t>
    </rPh>
    <rPh sb="19" eb="21">
      <t>シャカイ</t>
    </rPh>
    <rPh sb="21" eb="22">
      <t>テキ</t>
    </rPh>
    <rPh sb="22" eb="24">
      <t>ワリビキ</t>
    </rPh>
    <rPh sb="24" eb="25">
      <t>リツ</t>
    </rPh>
    <rPh sb="34" eb="37">
      <t>ソウヒヨウ</t>
    </rPh>
    <rPh sb="37" eb="38">
      <t>ソウ</t>
    </rPh>
    <rPh sb="38" eb="40">
      <t>ベンエキ</t>
    </rPh>
    <rPh sb="40" eb="41">
      <t>ヒ</t>
    </rPh>
    <rPh sb="42" eb="44">
      <t>サンテイ</t>
    </rPh>
    <phoneticPr fontId="1"/>
  </si>
  <si>
    <t>（３）基本値及び基本値の社会的割引率（ｉ）を変動させた総費用総便益比（Ｂ／Ｃ）の算定</t>
    <rPh sb="5" eb="6">
      <t>アタイ</t>
    </rPh>
    <rPh sb="8" eb="10">
      <t>キホン</t>
    </rPh>
    <rPh sb="10" eb="11">
      <t>チ</t>
    </rPh>
    <rPh sb="12" eb="14">
      <t>シャカイ</t>
    </rPh>
    <rPh sb="14" eb="15">
      <t>テキ</t>
    </rPh>
    <rPh sb="15" eb="17">
      <t>ワリビキ</t>
    </rPh>
    <rPh sb="17" eb="18">
      <t>リツ</t>
    </rPh>
    <rPh sb="22" eb="24">
      <t>ヘンドウ</t>
    </rPh>
    <rPh sb="27" eb="30">
      <t>ソウヒヨウ</t>
    </rPh>
    <rPh sb="30" eb="31">
      <t>ソウ</t>
    </rPh>
    <rPh sb="31" eb="33">
      <t>ベンエキ</t>
    </rPh>
    <rPh sb="33" eb="34">
      <t>ヒ</t>
    </rPh>
    <rPh sb="40" eb="42">
      <t>サンテイ</t>
    </rPh>
    <phoneticPr fontId="1"/>
  </si>
  <si>
    <t>（２）各効果の年総効果（便益）額及び総便益の基本値及び基本値の社会的割引率（ｉ）を変動させた総便益の算定</t>
    <rPh sb="3" eb="6">
      <t>カクコウカ</t>
    </rPh>
    <rPh sb="7" eb="8">
      <t>ネン</t>
    </rPh>
    <rPh sb="8" eb="11">
      <t>ソウコウカ</t>
    </rPh>
    <rPh sb="12" eb="14">
      <t>ベンエキ</t>
    </rPh>
    <rPh sb="15" eb="16">
      <t>ガク</t>
    </rPh>
    <rPh sb="16" eb="17">
      <t>オヨ</t>
    </rPh>
    <rPh sb="24" eb="25">
      <t>アタイ</t>
    </rPh>
    <rPh sb="27" eb="29">
      <t>キホン</t>
    </rPh>
    <rPh sb="29" eb="30">
      <t>チ</t>
    </rPh>
    <rPh sb="31" eb="33">
      <t>シャカイ</t>
    </rPh>
    <rPh sb="33" eb="34">
      <t>テキ</t>
    </rPh>
    <rPh sb="34" eb="36">
      <t>ワリビキ</t>
    </rPh>
    <rPh sb="36" eb="37">
      <t>リツ</t>
    </rPh>
    <rPh sb="41" eb="43">
      <t>ヘンドウ</t>
    </rPh>
    <rPh sb="50" eb="52">
      <t>サンテイ</t>
    </rPh>
    <phoneticPr fontId="1"/>
  </si>
  <si>
    <t>　費用対効果分析資料の（１）総費用総便益比及び所得償還率の総括（第１表）等から、各効果の便益を記入する。
　期中評価においては、費用対効果分析資料の（５）総便益の算定（第５－１表）等から、基準年度（評価年度）の前年度までの発現済便益と基準年度（評価年度）以降に発現する便益に区分して、記入する。
　基準年度（評価年度）の前年度までの発現済便益は、既に効果が発現しているため変動の対象とはせず、基本値を使用する。</t>
    <rPh sb="1" eb="3">
      <t>ヒヨウ</t>
    </rPh>
    <rPh sb="3" eb="4">
      <t>タイ</t>
    </rPh>
    <rPh sb="4" eb="6">
      <t>コウカ</t>
    </rPh>
    <rPh sb="6" eb="8">
      <t>ブンセキ</t>
    </rPh>
    <rPh sb="8" eb="10">
      <t>シリョウ</t>
    </rPh>
    <rPh sb="14" eb="17">
      <t>ソウヒヨウ</t>
    </rPh>
    <rPh sb="17" eb="18">
      <t>ソウ</t>
    </rPh>
    <rPh sb="18" eb="20">
      <t>ベンエキ</t>
    </rPh>
    <rPh sb="20" eb="21">
      <t>ヒ</t>
    </rPh>
    <rPh sb="21" eb="22">
      <t>オヨ</t>
    </rPh>
    <rPh sb="23" eb="25">
      <t>ショトク</t>
    </rPh>
    <rPh sb="25" eb="28">
      <t>ショウカンリツ</t>
    </rPh>
    <rPh sb="29" eb="31">
      <t>ソウカツ</t>
    </rPh>
    <rPh sb="32" eb="33">
      <t>ダイ</t>
    </rPh>
    <rPh sb="34" eb="35">
      <t>ヒョウ</t>
    </rPh>
    <rPh sb="36" eb="37">
      <t>トウ</t>
    </rPh>
    <rPh sb="40" eb="43">
      <t>カクコウカ</t>
    </rPh>
    <rPh sb="44" eb="46">
      <t>ベンエキ</t>
    </rPh>
    <rPh sb="47" eb="49">
      <t>キニュウ</t>
    </rPh>
    <rPh sb="142" eb="144">
      <t>キニュウ</t>
    </rPh>
    <rPh sb="166" eb="168">
      <t>ハツゲン</t>
    </rPh>
    <rPh sb="168" eb="169">
      <t>ズミ</t>
    </rPh>
    <rPh sb="186" eb="188">
      <t>ヘンドウ</t>
    </rPh>
    <phoneticPr fontId="1"/>
  </si>
  <si>
    <t>　費用対効果分析資料の（１）総費用総便益比及び所得償還率の総括（第１表）等から、各効果の便益を記入する。</t>
  </si>
  <si>
    <t>　基準年度（評価年度）の前年度までの発現済便益は、既に効果が発現しているため変動の対象とはせず、基本値を使用する。</t>
  </si>
  <si>
    <r>
      <t>　期中評価においては、費用対効果分析資料の</t>
    </r>
    <r>
      <rPr>
        <u/>
        <sz val="9"/>
        <rFont val="ＭＳ ゴシック"/>
        <family val="3"/>
        <charset val="128"/>
      </rPr>
      <t>（５）総便益の算定（第５－１表）等</t>
    </r>
    <r>
      <rPr>
        <sz val="9"/>
        <rFont val="ＭＳ ゴシック"/>
        <family val="3"/>
        <charset val="128"/>
      </rPr>
      <t>から、基準年度（評価年度）の前年度までの発現済便益と基準年度（評価年度）以降に発現する便益に区分して、記入する。</t>
    </r>
    <phoneticPr fontId="1"/>
  </si>
  <si>
    <r>
      <t>　期中評価においては、費用対効果分析資料の</t>
    </r>
    <r>
      <rPr>
        <u/>
        <sz val="9"/>
        <rFont val="ＭＳ ゴシック"/>
        <family val="3"/>
        <charset val="128"/>
      </rPr>
      <t>（５）総便益の算定（第５表）</t>
    </r>
    <r>
      <rPr>
        <sz val="9"/>
        <rFont val="ＭＳ ゴシック"/>
        <family val="3"/>
        <charset val="128"/>
      </rPr>
      <t>から、基準年度（評価年度）の前年度までの発現済便益と基準年度（評価年度）以降に発現する便益に区分して、記入する。</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</si>
</sst>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0_ "/>
    <numFmt numFmtId="177" formatCode="#,##0.00\ ;&quot;△ &quot;#,##0.00\ "/>
    <numFmt numFmtId="178" formatCode="_ * #,##0;_ * \-#,##0;_ * &quot;-&quot;;_ @_ "/>
    <numFmt numFmtId="179" formatCode="_ * #,##0.0;_ * \-#,##0.0;_ * &quot;-&quot;?;_ @_ "/>
    <numFmt numFmtId="180" formatCode="_ * #,##0;_ * \-#,##0;_ * &quot;-&quot;_ ;@_ "/>
    <numFmt numFmtId="181" formatCode="#,##0.0000;&quot;△ &quot;#,##0.0000"/>
    <numFmt numFmtId="182" formatCode="#,##0_ ;[Red]\-#,##0\ "/>
    <numFmt numFmtId="183" formatCode="#,##0\ ;&quot;△ &quot;#,##0\ "/>
    <numFmt numFmtId="184" formatCode="#,##0.0;[Red]\-#,##0.0"/>
    <numFmt numFmtId="185" formatCode="_ * #,##0.0;_ * \-#,##0.0;_ * &quot;-&quot;;_ @_ "/>
    <numFmt numFmtId="186" formatCode="#,##0_ "/>
    <numFmt numFmtId="187" formatCode="#,##0;&quot;△ &quot;#,##0"/>
    <numFmt numFmtId="188" formatCode="#,##0.00;&quot;△ &quot;#,##0.00"/>
  </numFmts>
  <fonts count="19">
    <font>
      <sz val="11"/>
      <color theme="1"/>
      <name val="ＭＳ ゴシック"/>
      <family val="2"/>
      <charset val="128"/>
      <scheme val="minor"/>
    </font>
    <font>
      <sz val="6"/>
      <name val="ＭＳ ゴシック"/>
      <family val="2"/>
      <charset val="128"/>
      <scheme val="minor"/>
    </font>
    <font>
      <sz val="11"/>
      <name val="ＭＳ ゴシック"/>
      <family val="3"/>
      <charset val="128"/>
    </font>
    <font>
      <sz val="11"/>
      <name val="ＭＳ ゴシック"/>
      <family val="2"/>
      <charset val="128"/>
      <scheme val="minor"/>
    </font>
    <font>
      <sz val="12"/>
      <color indexed="10"/>
      <name val="HGｺﾞｼｯｸM"/>
      <family val="3"/>
      <charset val="128"/>
    </font>
    <font>
      <sz val="12"/>
      <color indexed="12"/>
      <name val="HG丸ｺﾞｼｯｸM-PRO"/>
      <family val="3"/>
      <charset val="128"/>
    </font>
    <font>
      <sz val="12"/>
      <color indexed="10"/>
      <name val="HG丸ｺﾞｼｯｸM-PRO"/>
      <family val="3"/>
      <charset val="128"/>
    </font>
    <font>
      <sz val="13"/>
      <name val="ＭＳ ゴシック"/>
      <family val="3"/>
      <charset val="128"/>
    </font>
    <font>
      <sz val="12"/>
      <name val="ＭＳ ゴシック"/>
      <family val="3"/>
      <charset val="128"/>
    </font>
    <font>
      <b/>
      <u/>
      <sz val="12"/>
      <color indexed="10"/>
      <name val="HGｺﾞｼｯｸM"/>
      <family val="3"/>
      <charset val="128"/>
    </font>
    <font>
      <sz val="11"/>
      <color theme="1"/>
      <name val="ＭＳ ゴシック"/>
      <family val="2"/>
      <charset val="128"/>
      <scheme val="minor"/>
    </font>
    <font>
      <sz val="10"/>
      <color theme="1"/>
      <name val="ＭＳ ゴシック"/>
      <family val="3"/>
      <charset val="128"/>
      <scheme val="minor"/>
    </font>
    <font>
      <sz val="9"/>
      <color theme="1"/>
      <name val="ＭＳ ゴシック"/>
      <family val="3"/>
      <charset val="128"/>
      <scheme val="minor"/>
    </font>
    <font>
      <sz val="11"/>
      <color rgb="FFFF0000"/>
      <name val="ＭＳ ゴシック"/>
      <family val="3"/>
      <charset val="128"/>
      <scheme val="minor"/>
    </font>
    <font>
      <sz val="11"/>
      <name val="ＭＳ ゴシック"/>
      <family val="3"/>
      <charset val="128"/>
      <scheme val="minor"/>
    </font>
    <font>
      <sz val="9"/>
      <name val="ＭＳ ゴシック"/>
      <family val="3"/>
      <charset val="128"/>
      <scheme val="minor"/>
    </font>
    <font>
      <sz val="9"/>
      <color indexed="81"/>
      <name val="MS P ゴシック"/>
      <family val="3"/>
      <charset val="128"/>
    </font>
    <font>
      <sz val="9"/>
      <name val="ＭＳ ゴシック"/>
      <family val="3"/>
      <charset val="128"/>
    </font>
    <font>
      <u/>
      <sz val="9"/>
      <name val="ＭＳ ゴシック"/>
      <family val="3"/>
      <charset val="128"/>
    </font>
  </fonts>
  <fills count="3">
    <fill>
      <patternFill patternType="none"/>
    </fill>
    <fill>
      <patternFill patternType="gray125"/>
    </fill>
    <fill>
      <patternFill patternType="solid">
        <fgColor rgb="FFCCFFFF"/>
        <bgColor indexed="64"/>
      </patternFill>
    </fill>
  </fills>
  <borders count="10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diagonal/>
    </border>
    <border>
      <left style="thin">
        <color auto="1"/>
      </left>
      <right style="medium">
        <color auto="1"/>
      </right>
      <top style="thin">
        <color auto="1"/>
      </top>
      <bottom/>
      <diagonal/>
    </border>
    <border>
      <left/>
      <right style="thin">
        <color auto="1"/>
      </right>
      <top/>
      <bottom/>
      <diagonal/>
    </border>
    <border>
      <left style="thin">
        <color auto="1"/>
      </left>
      <right style="thin">
        <color auto="1"/>
      </right>
      <top style="thin">
        <color auto="1"/>
      </top>
      <bottom style="medium">
        <color auto="1"/>
      </bottom>
      <diagonal/>
    </border>
    <border>
      <left/>
      <right/>
      <top/>
      <bottom style="thin">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top style="medium">
        <color auto="1"/>
      </top>
      <bottom/>
      <diagonal/>
    </border>
    <border>
      <left/>
      <right style="thin">
        <color auto="1"/>
      </right>
      <top style="medium">
        <color auto="1"/>
      </top>
      <bottom/>
      <diagonal/>
    </border>
    <border>
      <left/>
      <right style="medium">
        <color auto="1"/>
      </right>
      <top/>
      <bottom/>
      <diagonal/>
    </border>
    <border>
      <left/>
      <right style="medium">
        <color auto="1"/>
      </right>
      <top/>
      <bottom style="thin">
        <color auto="1"/>
      </bottom>
      <diagonal/>
    </border>
    <border>
      <left style="thin">
        <color auto="1"/>
      </left>
      <right style="thin">
        <color auto="1"/>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medium">
        <color auto="1"/>
      </left>
      <right style="thin">
        <color auto="1"/>
      </right>
      <top style="thin">
        <color auto="1"/>
      </top>
      <bottom style="double">
        <color auto="1"/>
      </bottom>
      <diagonal/>
    </border>
    <border>
      <left style="thin">
        <color auto="1"/>
      </left>
      <right style="medium">
        <color auto="1"/>
      </right>
      <top/>
      <bottom/>
      <diagonal/>
    </border>
    <border>
      <left style="thin">
        <color auto="1"/>
      </left>
      <right style="medium">
        <color auto="1"/>
      </right>
      <top style="thin">
        <color auto="1"/>
      </top>
      <bottom style="double">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thick">
        <color auto="1"/>
      </top>
      <bottom style="thick">
        <color auto="1"/>
      </bottom>
      <diagonal/>
    </border>
    <border>
      <left/>
      <right style="thin">
        <color auto="1"/>
      </right>
      <top style="thick">
        <color auto="1"/>
      </top>
      <bottom style="thick">
        <color auto="1"/>
      </bottom>
      <diagonal/>
    </border>
    <border>
      <left style="medium">
        <color auto="1"/>
      </left>
      <right/>
      <top style="medium">
        <color auto="1"/>
      </top>
      <bottom/>
      <diagonal/>
    </border>
    <border>
      <left style="thin">
        <color auto="1"/>
      </left>
      <right style="thin">
        <color auto="1"/>
      </right>
      <top style="medium">
        <color auto="1"/>
      </top>
      <bottom/>
      <diagonal/>
    </border>
    <border>
      <left/>
      <right/>
      <top style="medium">
        <color auto="1"/>
      </top>
      <bottom style="thin">
        <color auto="1"/>
      </bottom>
      <diagonal/>
    </border>
    <border>
      <left style="thin">
        <color auto="1"/>
      </left>
      <right style="medium">
        <color auto="1"/>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style="thick">
        <color auto="1"/>
      </top>
      <bottom style="thick">
        <color auto="1"/>
      </bottom>
      <diagonal/>
    </border>
    <border>
      <left style="medium">
        <color auto="1"/>
      </left>
      <right/>
      <top style="thick">
        <color auto="1"/>
      </top>
      <bottom style="medium">
        <color auto="1"/>
      </bottom>
      <diagonal/>
    </border>
    <border>
      <left/>
      <right/>
      <top style="thick">
        <color auto="1"/>
      </top>
      <bottom style="medium">
        <color auto="1"/>
      </bottom>
      <diagonal/>
    </border>
    <border>
      <left/>
      <right style="thin">
        <color auto="1"/>
      </right>
      <top style="thick">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double">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style="medium">
        <color auto="1"/>
      </top>
      <bottom/>
      <diagonal/>
    </border>
    <border>
      <left style="medium">
        <color auto="1"/>
      </left>
      <right/>
      <top style="medium">
        <color auto="1"/>
      </top>
      <bottom style="thick">
        <color auto="1"/>
      </bottom>
      <diagonal/>
    </border>
    <border>
      <left/>
      <right/>
      <top style="medium">
        <color auto="1"/>
      </top>
      <bottom style="thick">
        <color auto="1"/>
      </bottom>
      <diagonal/>
    </border>
    <border>
      <left/>
      <right style="thin">
        <color auto="1"/>
      </right>
      <top style="medium">
        <color auto="1"/>
      </top>
      <bottom style="thick">
        <color auto="1"/>
      </bottom>
      <diagonal/>
    </border>
    <border>
      <left style="medium">
        <color auto="1"/>
      </left>
      <right/>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double">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style="medium">
        <color auto="1"/>
      </right>
      <top style="double">
        <color auto="1"/>
      </top>
      <bottom style="medium">
        <color auto="1"/>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right style="medium">
        <color auto="1"/>
      </right>
      <top style="thin">
        <color auto="1"/>
      </top>
      <bottom style="double">
        <color auto="1"/>
      </bottom>
      <diagonal/>
    </border>
    <border>
      <left style="thin">
        <color auto="1"/>
      </left>
      <right/>
      <top style="thin">
        <color auto="1"/>
      </top>
      <bottom style="double">
        <color auto="1"/>
      </bottom>
      <diagonal/>
    </border>
    <border>
      <left style="medium">
        <color indexed="64"/>
      </left>
      <right style="thin">
        <color auto="1"/>
      </right>
      <top/>
      <bottom style="medium">
        <color indexed="64"/>
      </bottom>
      <diagonal/>
    </border>
    <border>
      <left style="medium">
        <color auto="1"/>
      </left>
      <right style="thin">
        <color auto="1"/>
      </right>
      <top style="medium">
        <color auto="1"/>
      </top>
      <bottom/>
      <diagonal/>
    </border>
    <border diagonalDown="1">
      <left style="medium">
        <color auto="1"/>
      </left>
      <right/>
      <top style="medium">
        <color auto="1"/>
      </top>
      <bottom style="thin">
        <color auto="1"/>
      </bottom>
      <diagonal style="thin">
        <color auto="1"/>
      </diagonal>
    </border>
    <border diagonalDown="1">
      <left/>
      <right/>
      <top style="medium">
        <color auto="1"/>
      </top>
      <bottom style="thin">
        <color auto="1"/>
      </bottom>
      <diagonal style="thin">
        <color auto="1"/>
      </diagonal>
    </border>
    <border diagonalDown="1">
      <left/>
      <right style="thin">
        <color auto="1"/>
      </right>
      <top style="medium">
        <color auto="1"/>
      </top>
      <bottom style="thin">
        <color auto="1"/>
      </bottom>
      <diagonal style="thin">
        <color auto="1"/>
      </diagonal>
    </border>
    <border>
      <left/>
      <right style="medium">
        <color auto="1"/>
      </right>
      <top style="medium">
        <color auto="1"/>
      </top>
      <bottom style="thin">
        <color auto="1"/>
      </bottom>
      <diagonal/>
    </border>
    <border diagonalDown="1">
      <left style="medium">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thin">
        <color auto="1"/>
      </top>
      <bottom/>
      <diagonal/>
    </border>
    <border>
      <left/>
      <right/>
      <top style="thin">
        <color auto="1"/>
      </top>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480">
    <xf numFmtId="0" fontId="0" fillId="0" borderId="0" xfId="0">
      <alignment vertical="center"/>
    </xf>
    <xf numFmtId="0" fontId="2" fillId="0" borderId="0" xfId="0" applyFont="1" applyFill="1" applyBorder="1" applyAlignment="1" applyProtection="1">
      <alignment horizontal="right" vertical="center"/>
      <protection locked="0"/>
    </xf>
    <xf numFmtId="0" fontId="2" fillId="0" borderId="0" xfId="0" applyFont="1" applyFill="1" applyBorder="1" applyProtection="1">
      <alignment vertical="center"/>
      <protection locked="0"/>
    </xf>
    <xf numFmtId="178" fontId="2" fillId="2" borderId="61" xfId="0" applyNumberFormat="1" applyFont="1" applyFill="1" applyBorder="1" applyAlignment="1" applyProtection="1">
      <alignment vertical="center" shrinkToFit="1"/>
    </xf>
    <xf numFmtId="178" fontId="2" fillId="2" borderId="16" xfId="0" applyNumberFormat="1" applyFont="1" applyFill="1" applyBorder="1" applyAlignment="1" applyProtection="1">
      <alignment vertical="center" shrinkToFit="1"/>
    </xf>
    <xf numFmtId="178" fontId="2" fillId="2" borderId="7" xfId="0" applyNumberFormat="1" applyFont="1" applyFill="1" applyBorder="1" applyAlignment="1" applyProtection="1">
      <alignment vertical="center" shrinkToFit="1"/>
    </xf>
    <xf numFmtId="179" fontId="2" fillId="2" borderId="36" xfId="0" applyNumberFormat="1" applyFont="1" applyFill="1" applyBorder="1" applyAlignment="1" applyProtection="1">
      <alignment vertical="center" shrinkToFit="1"/>
      <protection locked="0"/>
    </xf>
    <xf numFmtId="179" fontId="2" fillId="0" borderId="32" xfId="0" applyNumberFormat="1" applyFont="1" applyFill="1" applyBorder="1" applyAlignment="1" applyProtection="1">
      <alignment horizontal="center" vertical="center" shrinkToFit="1"/>
      <protection locked="0"/>
    </xf>
    <xf numFmtId="180" fontId="2" fillId="2" borderId="1" xfId="0" applyNumberFormat="1" applyFont="1" applyFill="1" applyBorder="1" applyAlignment="1" applyProtection="1">
      <alignment vertical="center" shrinkToFit="1"/>
      <protection locked="0"/>
    </xf>
    <xf numFmtId="180" fontId="2" fillId="2" borderId="16" xfId="0" applyNumberFormat="1" applyFont="1" applyFill="1" applyBorder="1" applyAlignment="1" applyProtection="1">
      <alignment vertical="center" shrinkToFit="1"/>
      <protection locked="0"/>
    </xf>
    <xf numFmtId="180" fontId="2" fillId="0" borderId="29" xfId="0" applyNumberFormat="1" applyFont="1" applyFill="1" applyBorder="1" applyAlignment="1" applyProtection="1">
      <alignment vertical="center" shrinkToFit="1"/>
      <protection locked="0"/>
    </xf>
    <xf numFmtId="180" fontId="2" fillId="0" borderId="34" xfId="0" applyNumberFormat="1" applyFont="1" applyFill="1" applyBorder="1" applyAlignment="1" applyProtection="1">
      <alignment vertical="center" shrinkToFit="1"/>
      <protection locked="0"/>
    </xf>
    <xf numFmtId="178" fontId="2" fillId="2" borderId="78" xfId="0" applyNumberFormat="1" applyFont="1" applyFill="1" applyBorder="1" applyAlignment="1" applyProtection="1">
      <alignment vertical="center" shrinkToFit="1"/>
    </xf>
    <xf numFmtId="178" fontId="2" fillId="2" borderId="20" xfId="0" applyNumberFormat="1" applyFont="1" applyFill="1" applyBorder="1" applyAlignment="1" applyProtection="1">
      <alignment horizontal="right" vertical="center" shrinkToFit="1"/>
    </xf>
    <xf numFmtId="178" fontId="2" fillId="2" borderId="53" xfId="0" applyNumberFormat="1" applyFont="1" applyFill="1" applyBorder="1" applyAlignment="1" applyProtection="1">
      <alignment horizontal="right" vertical="center" shrinkToFit="1"/>
    </xf>
    <xf numFmtId="181" fontId="2" fillId="2" borderId="53" xfId="0" applyNumberFormat="1" applyFont="1" applyFill="1" applyBorder="1" applyAlignment="1" applyProtection="1">
      <alignment vertical="center" shrinkToFit="1"/>
    </xf>
    <xf numFmtId="178" fontId="2" fillId="2" borderId="36" xfId="0" applyNumberFormat="1" applyFont="1" applyFill="1" applyBorder="1" applyAlignment="1" applyProtection="1">
      <alignment vertical="center" shrinkToFit="1"/>
    </xf>
    <xf numFmtId="181" fontId="2" fillId="2" borderId="16" xfId="0" applyNumberFormat="1" applyFont="1" applyFill="1" applyBorder="1" applyAlignment="1" applyProtection="1">
      <alignment vertical="center" shrinkToFit="1"/>
    </xf>
    <xf numFmtId="178" fontId="2" fillId="2" borderId="1" xfId="0" applyNumberFormat="1" applyFont="1" applyFill="1" applyBorder="1" applyAlignment="1" applyProtection="1">
      <alignment horizontal="right" vertical="center" shrinkToFit="1"/>
    </xf>
    <xf numFmtId="178" fontId="2" fillId="2" borderId="16" xfId="0" applyNumberFormat="1" applyFont="1" applyFill="1" applyBorder="1" applyAlignment="1" applyProtection="1">
      <alignment horizontal="right" vertical="center" shrinkToFit="1"/>
    </xf>
    <xf numFmtId="0" fontId="2" fillId="0" borderId="0" xfId="0" applyFont="1" applyFill="1" applyProtection="1">
      <alignment vertical="center"/>
      <protection locked="0"/>
    </xf>
    <xf numFmtId="0" fontId="2" fillId="0" borderId="0" xfId="0" applyFont="1" applyFill="1" applyAlignment="1" applyProtection="1">
      <alignment horizontal="right" vertical="center"/>
      <protection locked="0"/>
    </xf>
    <xf numFmtId="0" fontId="8" fillId="0" borderId="0" xfId="0" applyFont="1" applyFill="1" applyProtection="1">
      <alignment vertical="center"/>
      <protection locked="0"/>
    </xf>
    <xf numFmtId="0" fontId="7" fillId="0" borderId="0" xfId="0" applyFont="1" applyFill="1" applyProtection="1">
      <alignment vertical="center"/>
      <protection locked="0"/>
    </xf>
    <xf numFmtId="0" fontId="2" fillId="0" borderId="33" xfId="0" applyFont="1" applyFill="1" applyBorder="1" applyAlignment="1" applyProtection="1">
      <alignment horizontal="center" vertical="center" shrinkToFit="1"/>
      <protection locked="0"/>
    </xf>
    <xf numFmtId="0" fontId="2" fillId="0" borderId="3" xfId="0" applyFont="1" applyFill="1" applyBorder="1" applyAlignment="1" applyProtection="1">
      <alignment horizontal="center" vertical="center" shrinkToFit="1"/>
      <protection locked="0"/>
    </xf>
    <xf numFmtId="0" fontId="2" fillId="0" borderId="62" xfId="0" applyFont="1" applyFill="1" applyBorder="1" applyAlignment="1" applyProtection="1">
      <alignment horizontal="right" vertical="center" shrinkToFit="1"/>
      <protection locked="0"/>
    </xf>
    <xf numFmtId="0" fontId="2" fillId="0" borderId="63" xfId="0" applyFont="1" applyFill="1" applyBorder="1" applyAlignment="1" applyProtection="1">
      <alignment horizontal="right" vertical="center" shrinkToFit="1"/>
      <protection locked="0"/>
    </xf>
    <xf numFmtId="178" fontId="2" fillId="0" borderId="7" xfId="0" applyNumberFormat="1" applyFont="1" applyFill="1" applyBorder="1" applyAlignment="1" applyProtection="1">
      <alignment vertical="center" shrinkToFit="1"/>
      <protection locked="0"/>
    </xf>
    <xf numFmtId="178" fontId="2" fillId="0" borderId="1" xfId="0" applyNumberFormat="1" applyFont="1" applyFill="1" applyBorder="1" applyAlignment="1" applyProtection="1">
      <alignment vertical="center" shrinkToFit="1"/>
      <protection locked="0"/>
    </xf>
    <xf numFmtId="0" fontId="2" fillId="0" borderId="0" xfId="0" applyFont="1" applyFill="1" applyAlignment="1" applyProtection="1">
      <alignment horizontal="left" vertical="top"/>
      <protection locked="0"/>
    </xf>
    <xf numFmtId="0" fontId="2" fillId="0" borderId="13" xfId="0" applyFont="1" applyFill="1" applyBorder="1" applyAlignment="1" applyProtection="1">
      <alignment horizontal="right" vertical="center" shrinkToFit="1"/>
      <protection locked="0"/>
    </xf>
    <xf numFmtId="0" fontId="2" fillId="0" borderId="4" xfId="0" applyFont="1" applyFill="1" applyBorder="1" applyAlignment="1" applyProtection="1">
      <alignment horizontal="right" vertical="center" shrinkToFit="1"/>
      <protection locked="0"/>
    </xf>
    <xf numFmtId="0" fontId="2" fillId="0" borderId="15" xfId="0" applyFont="1" applyFill="1" applyBorder="1" applyAlignment="1" applyProtection="1">
      <alignment horizontal="right" vertical="center" shrinkToFit="1"/>
      <protection locked="0"/>
    </xf>
    <xf numFmtId="0" fontId="2" fillId="0" borderId="1" xfId="0" applyFont="1" applyFill="1" applyBorder="1" applyAlignment="1" applyProtection="1">
      <alignment vertical="center" shrinkToFit="1"/>
      <protection locked="0"/>
    </xf>
    <xf numFmtId="0" fontId="2" fillId="0" borderId="16" xfId="0" applyFont="1" applyFill="1" applyBorder="1" applyAlignment="1" applyProtection="1">
      <alignment vertical="center" shrinkToFit="1"/>
      <protection locked="0"/>
    </xf>
    <xf numFmtId="0" fontId="2" fillId="0" borderId="36" xfId="0" applyFont="1" applyFill="1" applyBorder="1" applyAlignment="1" applyProtection="1">
      <alignment horizontal="right" vertical="center" shrinkToFit="1"/>
      <protection locked="0"/>
    </xf>
    <xf numFmtId="0" fontId="2" fillId="0" borderId="1" xfId="0" applyFont="1" applyFill="1" applyBorder="1" applyAlignment="1" applyProtection="1">
      <alignment horizontal="right" vertical="center" shrinkToFit="1"/>
      <protection locked="0"/>
    </xf>
    <xf numFmtId="0" fontId="2" fillId="0" borderId="16" xfId="0" applyFont="1" applyFill="1" applyBorder="1" applyAlignment="1" applyProtection="1">
      <alignment horizontal="right" vertical="center" shrinkToFit="1"/>
      <protection locked="0"/>
    </xf>
    <xf numFmtId="0" fontId="2" fillId="0" borderId="16" xfId="0" applyFont="1" applyFill="1" applyBorder="1" applyAlignment="1" applyProtection="1">
      <alignment horizontal="center" vertical="center" shrinkToFit="1"/>
      <protection locked="0"/>
    </xf>
    <xf numFmtId="179" fontId="2" fillId="0" borderId="36" xfId="0" applyNumberFormat="1" applyFont="1" applyFill="1" applyBorder="1" applyAlignment="1" applyProtection="1">
      <alignment vertical="center" shrinkToFit="1"/>
      <protection locked="0"/>
    </xf>
    <xf numFmtId="180" fontId="2" fillId="0" borderId="1" xfId="0" applyNumberFormat="1" applyFont="1" applyFill="1" applyBorder="1" applyAlignment="1" applyProtection="1">
      <alignment vertical="center" shrinkToFit="1"/>
      <protection locked="0"/>
    </xf>
    <xf numFmtId="0" fontId="2" fillId="0" borderId="29" xfId="0" applyFont="1" applyFill="1" applyBorder="1" applyAlignment="1" applyProtection="1">
      <alignment horizontal="center" vertical="center" shrinkToFit="1"/>
      <protection locked="0"/>
    </xf>
    <xf numFmtId="0" fontId="2" fillId="0" borderId="34" xfId="0" applyFont="1" applyFill="1" applyBorder="1" applyAlignment="1" applyProtection="1">
      <alignment horizontal="center" vertical="center" shrinkToFit="1"/>
      <protection locked="0"/>
    </xf>
    <xf numFmtId="180" fontId="2" fillId="0" borderId="29" xfId="0" applyNumberFormat="1" applyFont="1" applyFill="1" applyBorder="1" applyAlignment="1" applyProtection="1">
      <alignment horizontal="center" vertical="center" shrinkToFit="1"/>
      <protection locked="0"/>
    </xf>
    <xf numFmtId="0" fontId="2" fillId="0" borderId="60" xfId="0" applyFont="1" applyFill="1" applyBorder="1" applyAlignment="1" applyProtection="1">
      <alignment vertical="center" shrinkToFit="1"/>
      <protection locked="0"/>
    </xf>
    <xf numFmtId="179" fontId="2" fillId="0" borderId="72" xfId="0" applyNumberFormat="1" applyFont="1" applyFill="1" applyBorder="1" applyAlignment="1" applyProtection="1">
      <alignment vertical="center" shrinkToFit="1"/>
      <protection locked="0"/>
    </xf>
    <xf numFmtId="180" fontId="2" fillId="0" borderId="59" xfId="0" applyNumberFormat="1" applyFont="1" applyFill="1" applyBorder="1" applyAlignment="1" applyProtection="1">
      <alignment vertical="center" shrinkToFit="1"/>
      <protection locked="0"/>
    </xf>
    <xf numFmtId="0" fontId="2" fillId="0" borderId="74" xfId="0" applyFont="1" applyFill="1" applyBorder="1" applyAlignment="1" applyProtection="1">
      <alignment horizontal="centerContinuous" vertical="center"/>
      <protection locked="0"/>
    </xf>
    <xf numFmtId="0" fontId="2" fillId="0" borderId="7" xfId="0" applyFont="1" applyFill="1" applyBorder="1" applyAlignment="1" applyProtection="1">
      <alignment horizontal="centerContinuous" vertical="center"/>
      <protection locked="0"/>
    </xf>
    <xf numFmtId="0" fontId="2" fillId="0" borderId="61" xfId="0" applyFont="1" applyFill="1" applyBorder="1" applyAlignment="1" applyProtection="1">
      <alignment horizontal="centerContinuous" vertical="center"/>
      <protection locked="0"/>
    </xf>
    <xf numFmtId="0" fontId="2" fillId="0" borderId="1" xfId="0" applyFont="1" applyFill="1" applyBorder="1" applyAlignment="1" applyProtection="1">
      <alignment horizontal="centerContinuous" vertical="center" shrinkToFit="1"/>
      <protection locked="0"/>
    </xf>
    <xf numFmtId="0" fontId="2" fillId="0" borderId="2" xfId="0" applyFont="1" applyFill="1" applyBorder="1" applyAlignment="1" applyProtection="1">
      <alignment horizontal="centerContinuous" vertical="center" shrinkToFit="1"/>
      <protection locked="0"/>
    </xf>
    <xf numFmtId="0" fontId="2" fillId="0" borderId="18" xfId="0" applyFont="1" applyFill="1" applyBorder="1" applyAlignment="1" applyProtection="1">
      <alignment horizontal="centerContinuous" vertical="center" shrinkToFit="1"/>
      <protection locked="0"/>
    </xf>
    <xf numFmtId="0" fontId="2" fillId="0" borderId="2" xfId="0" applyFont="1" applyFill="1" applyBorder="1" applyAlignment="1" applyProtection="1">
      <alignment horizontal="center" vertical="center" shrinkToFit="1"/>
      <protection locked="0"/>
    </xf>
    <xf numFmtId="0" fontId="2" fillId="0" borderId="15" xfId="0" applyFont="1" applyFill="1" applyBorder="1" applyAlignment="1" applyProtection="1">
      <alignment vertical="center" shrinkToFit="1"/>
      <protection locked="0"/>
    </xf>
    <xf numFmtId="0" fontId="2" fillId="0" borderId="0" xfId="0" applyFont="1" applyFill="1" applyAlignment="1" applyProtection="1">
      <alignment horizontal="left" vertical="top" wrapText="1"/>
      <protection locked="0"/>
    </xf>
    <xf numFmtId="0" fontId="2" fillId="0" borderId="0" xfId="0" applyFont="1" applyFill="1" applyBorder="1" applyAlignment="1" applyProtection="1">
      <alignment horizontal="center" vertical="center"/>
      <protection locked="0"/>
    </xf>
    <xf numFmtId="182" fontId="2" fillId="0" borderId="54" xfId="0" applyNumberFormat="1" applyFont="1" applyFill="1" applyBorder="1" applyAlignment="1" applyProtection="1">
      <alignment horizontal="right" vertical="center" shrinkToFit="1"/>
      <protection locked="0"/>
    </xf>
    <xf numFmtId="0" fontId="2" fillId="0" borderId="1" xfId="0" applyFont="1" applyFill="1" applyBorder="1" applyAlignment="1" applyProtection="1">
      <alignment horizontal="center" vertical="center" shrinkToFit="1"/>
      <protection locked="0"/>
    </xf>
    <xf numFmtId="178" fontId="2" fillId="2" borderId="20" xfId="0" applyNumberFormat="1" applyFont="1" applyFill="1" applyBorder="1" applyAlignment="1" applyProtection="1">
      <alignment vertical="center" shrinkToFit="1"/>
    </xf>
    <xf numFmtId="178" fontId="2" fillId="2" borderId="53" xfId="0" applyNumberFormat="1" applyFont="1" applyFill="1" applyBorder="1" applyAlignment="1" applyProtection="1">
      <alignment vertical="center" shrinkToFit="1"/>
    </xf>
    <xf numFmtId="0" fontId="2" fillId="0" borderId="0" xfId="0" applyFont="1" applyFill="1" applyAlignment="1" applyProtection="1">
      <alignment vertical="center" wrapText="1"/>
      <protection locked="0"/>
    </xf>
    <xf numFmtId="178" fontId="2" fillId="0" borderId="1" xfId="0" applyNumberFormat="1" applyFont="1" applyFill="1" applyBorder="1" applyAlignment="1" applyProtection="1">
      <alignment horizontal="right" vertical="center" shrinkToFit="1"/>
      <protection locked="0"/>
    </xf>
    <xf numFmtId="178" fontId="2" fillId="0" borderId="20" xfId="0" applyNumberFormat="1" applyFont="1" applyFill="1" applyBorder="1" applyAlignment="1" applyProtection="1">
      <alignment horizontal="right" vertical="center" shrinkToFit="1"/>
      <protection locked="0"/>
    </xf>
    <xf numFmtId="180" fontId="2" fillId="2" borderId="1" xfId="0" applyNumberFormat="1" applyFont="1" applyFill="1" applyBorder="1" applyAlignment="1" applyProtection="1">
      <alignment vertical="center" shrinkToFit="1"/>
    </xf>
    <xf numFmtId="180" fontId="2" fillId="2" borderId="16" xfId="0" applyNumberFormat="1" applyFont="1" applyFill="1" applyBorder="1" applyAlignment="1" applyProtection="1">
      <alignment vertical="center" shrinkToFit="1"/>
    </xf>
    <xf numFmtId="180" fontId="2" fillId="2" borderId="59" xfId="0" applyNumberFormat="1" applyFont="1" applyFill="1" applyBorder="1" applyAlignment="1" applyProtection="1">
      <alignment vertical="center" shrinkToFit="1"/>
    </xf>
    <xf numFmtId="180" fontId="2" fillId="2" borderId="60" xfId="0" applyNumberFormat="1" applyFont="1" applyFill="1" applyBorder="1" applyAlignment="1" applyProtection="1">
      <alignment vertical="center" shrinkToFit="1"/>
    </xf>
    <xf numFmtId="176" fontId="2" fillId="0" borderId="0" xfId="0" applyNumberFormat="1" applyFont="1" applyFill="1" applyBorder="1" applyAlignment="1" applyProtection="1">
      <alignment vertical="center" shrinkToFit="1"/>
      <protection locked="0"/>
    </xf>
    <xf numFmtId="182" fontId="3" fillId="0" borderId="75" xfId="0" applyNumberFormat="1" applyFont="1" applyFill="1" applyBorder="1" applyAlignment="1" applyProtection="1">
      <alignment vertical="center" shrinkToFit="1"/>
      <protection locked="0"/>
    </xf>
    <xf numFmtId="182" fontId="2" fillId="0" borderId="55" xfId="0" applyNumberFormat="1" applyFont="1" applyFill="1" applyBorder="1" applyAlignment="1" applyProtection="1">
      <alignment horizontal="right" vertical="center"/>
      <protection locked="0"/>
    </xf>
    <xf numFmtId="182" fontId="3" fillId="0" borderId="86" xfId="0" applyNumberFormat="1" applyFont="1" applyFill="1" applyBorder="1" applyAlignment="1" applyProtection="1">
      <alignment horizontal="right" vertical="center"/>
      <protection locked="0"/>
    </xf>
    <xf numFmtId="179" fontId="2" fillId="2" borderId="36" xfId="0" applyNumberFormat="1" applyFont="1" applyFill="1" applyBorder="1" applyAlignment="1" applyProtection="1">
      <alignment vertical="center" shrinkToFit="1"/>
    </xf>
    <xf numFmtId="0" fontId="2" fillId="0" borderId="0" xfId="0" applyFont="1" applyFill="1" applyAlignment="1" applyProtection="1">
      <alignment horizontal="left" vertical="top" wrapText="1"/>
      <protection locked="0"/>
    </xf>
    <xf numFmtId="0" fontId="8" fillId="0" borderId="0" xfId="0" applyFont="1" applyFill="1" applyAlignment="1" applyProtection="1">
      <alignment horizontal="right" vertical="center"/>
      <protection locked="0"/>
    </xf>
    <xf numFmtId="0" fontId="2" fillId="0" borderId="0" xfId="0" applyFont="1" applyProtection="1">
      <alignment vertical="center"/>
      <protection locked="0"/>
    </xf>
    <xf numFmtId="0" fontId="2" fillId="0" borderId="0" xfId="0" applyFont="1" applyAlignment="1" applyProtection="1">
      <alignment horizontal="left" vertical="top" wrapText="1"/>
      <protection locked="0"/>
    </xf>
    <xf numFmtId="0" fontId="2" fillId="0" borderId="0" xfId="0" applyFont="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shrinkToFit="1"/>
      <protection locked="0"/>
    </xf>
    <xf numFmtId="0" fontId="2" fillId="0" borderId="87" xfId="0" applyFont="1" applyBorder="1" applyAlignment="1" applyProtection="1">
      <alignment horizontal="center" vertical="center" shrinkToFit="1"/>
      <protection locked="0"/>
    </xf>
    <xf numFmtId="0" fontId="2" fillId="0" borderId="22" xfId="0" applyFont="1" applyBorder="1" applyAlignment="1" applyProtection="1">
      <alignment vertical="center" shrinkToFit="1"/>
      <protection locked="0"/>
    </xf>
    <xf numFmtId="178" fontId="2" fillId="2" borderId="88" xfId="0" applyNumberFormat="1" applyFont="1" applyFill="1" applyBorder="1" applyAlignment="1" applyProtection="1">
      <alignment vertical="center" shrinkToFit="1"/>
      <protection locked="0"/>
    </xf>
    <xf numFmtId="178" fontId="2" fillId="2" borderId="88" xfId="0" applyNumberFormat="1" applyFont="1" applyFill="1" applyBorder="1" applyAlignment="1">
      <alignment vertical="center" shrinkToFit="1"/>
    </xf>
    <xf numFmtId="178" fontId="2" fillId="2" borderId="24" xfId="0" applyNumberFormat="1" applyFont="1" applyFill="1" applyBorder="1" applyAlignment="1">
      <alignment vertical="center" shrinkToFit="1"/>
    </xf>
    <xf numFmtId="0" fontId="2" fillId="0" borderId="0" xfId="0" applyFont="1" applyAlignment="1" applyProtection="1">
      <alignment horizontal="left" vertical="top"/>
      <protection locked="0"/>
    </xf>
    <xf numFmtId="0" fontId="2" fillId="0" borderId="0" xfId="0" applyFont="1" applyAlignment="1" applyProtection="1">
      <alignment vertical="center" wrapText="1"/>
      <protection locked="0"/>
    </xf>
    <xf numFmtId="0" fontId="2" fillId="0" borderId="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shrinkToFit="1"/>
      <protection locked="0"/>
    </xf>
    <xf numFmtId="0" fontId="2" fillId="0" borderId="3"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13" xfId="0" applyFont="1" applyBorder="1" applyAlignment="1" applyProtection="1">
      <alignment horizontal="right" vertical="center" shrinkToFit="1"/>
      <protection locked="0"/>
    </xf>
    <xf numFmtId="0" fontId="2" fillId="0" borderId="4" xfId="0" applyFont="1" applyBorder="1" applyAlignment="1" applyProtection="1">
      <alignment horizontal="right" vertical="center" wrapText="1" shrinkToFit="1"/>
      <protection locked="0"/>
    </xf>
    <xf numFmtId="0" fontId="2" fillId="0" borderId="4" xfId="0" applyFont="1" applyBorder="1" applyAlignment="1" applyProtection="1">
      <alignment horizontal="right" vertical="center" shrinkToFit="1"/>
      <protection locked="0"/>
    </xf>
    <xf numFmtId="0" fontId="2" fillId="0" borderId="4" xfId="0" applyFont="1" applyBorder="1" applyAlignment="1" applyProtection="1">
      <alignment horizontal="right" vertical="center"/>
      <protection locked="0"/>
    </xf>
    <xf numFmtId="0" fontId="2" fillId="0" borderId="15" xfId="0" applyFont="1" applyBorder="1" applyAlignment="1" applyProtection="1">
      <alignment horizontal="right" vertical="center" shrinkToFit="1"/>
      <protection locked="0"/>
    </xf>
    <xf numFmtId="0" fontId="2" fillId="0" borderId="14" xfId="0" applyFont="1" applyBorder="1" applyAlignment="1" applyProtection="1">
      <alignment horizontal="right" vertical="center" shrinkToFit="1"/>
      <protection locked="0"/>
    </xf>
    <xf numFmtId="0" fontId="2" fillId="0" borderId="1"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179" fontId="2" fillId="0" borderId="36" xfId="0" applyNumberFormat="1" applyFont="1" applyBorder="1" applyAlignment="1" applyProtection="1">
      <alignment horizontal="right" vertical="center" shrinkToFit="1"/>
      <protection locked="0"/>
    </xf>
    <xf numFmtId="184" fontId="2" fillId="2" borderId="1" xfId="1" applyNumberFormat="1" applyFont="1" applyFill="1" applyBorder="1" applyAlignment="1" applyProtection="1">
      <alignment vertical="center" shrinkToFit="1"/>
      <protection locked="0"/>
    </xf>
    <xf numFmtId="180" fontId="2" fillId="0" borderId="1" xfId="0" applyNumberFormat="1" applyFont="1" applyBorder="1" applyAlignment="1">
      <alignment vertical="center" shrinkToFit="1"/>
    </xf>
    <xf numFmtId="179" fontId="2" fillId="0" borderId="1" xfId="0" applyNumberFormat="1" applyFont="1" applyBorder="1" applyAlignment="1" applyProtection="1">
      <alignment horizontal="right" vertical="center" shrinkToFit="1"/>
      <protection locked="0"/>
    </xf>
    <xf numFmtId="179" fontId="2" fillId="0" borderId="16" xfId="0" applyNumberFormat="1" applyFont="1" applyBorder="1" applyAlignment="1" applyProtection="1">
      <alignment horizontal="right" vertical="center" shrinkToFit="1"/>
      <protection locked="0"/>
    </xf>
    <xf numFmtId="38" fontId="2" fillId="2" borderId="1" xfId="1" applyFont="1" applyFill="1" applyBorder="1" applyAlignment="1" applyProtection="1">
      <alignment vertical="center" shrinkToFit="1"/>
    </xf>
    <xf numFmtId="179" fontId="2" fillId="0" borderId="6" xfId="0" applyNumberFormat="1" applyFont="1" applyBorder="1" applyAlignment="1" applyProtection="1">
      <alignment horizontal="right" vertical="center" shrinkToFit="1"/>
      <protection locked="0"/>
    </xf>
    <xf numFmtId="0" fontId="2" fillId="0" borderId="2"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179" fontId="2" fillId="0" borderId="11" xfId="0" applyNumberFormat="1" applyFont="1" applyBorder="1" applyAlignment="1" applyProtection="1">
      <alignment horizontal="right" vertical="center" shrinkToFit="1"/>
      <protection locked="0"/>
    </xf>
    <xf numFmtId="180" fontId="2" fillId="0" borderId="2" xfId="0" applyNumberFormat="1" applyFont="1" applyBorder="1" applyAlignment="1">
      <alignment vertical="center" shrinkToFit="1"/>
    </xf>
    <xf numFmtId="179" fontId="2" fillId="0" borderId="32" xfId="0" applyNumberFormat="1" applyFont="1" applyBorder="1" applyAlignment="1" applyProtection="1">
      <alignment horizontal="center" vertical="center" shrinkToFit="1"/>
      <protection locked="0"/>
    </xf>
    <xf numFmtId="180" fontId="2" fillId="0" borderId="29" xfId="0" applyNumberFormat="1" applyFont="1" applyBorder="1" applyAlignment="1" applyProtection="1">
      <alignment horizontal="center" vertical="center" shrinkToFit="1"/>
      <protection locked="0"/>
    </xf>
    <xf numFmtId="180" fontId="2" fillId="0" borderId="29" xfId="0" applyNumberFormat="1" applyFont="1" applyBorder="1" applyAlignment="1" applyProtection="1">
      <alignment vertical="center" shrinkToFit="1"/>
      <protection locked="0"/>
    </xf>
    <xf numFmtId="179" fontId="2" fillId="0" borderId="29" xfId="0" applyNumberFormat="1" applyFont="1" applyBorder="1" applyAlignment="1" applyProtection="1">
      <alignment horizontal="center" vertical="center" shrinkToFit="1"/>
      <protection locked="0"/>
    </xf>
    <xf numFmtId="180" fontId="2" fillId="0" borderId="34" xfId="0" applyNumberFormat="1" applyFont="1" applyBorder="1" applyAlignment="1" applyProtection="1">
      <alignment vertical="center" shrinkToFit="1"/>
      <protection locked="0"/>
    </xf>
    <xf numFmtId="180" fontId="2" fillId="0" borderId="32" xfId="0" applyNumberFormat="1" applyFont="1" applyBorder="1" applyAlignment="1" applyProtection="1">
      <alignment vertical="center" shrinkToFit="1"/>
      <protection locked="0"/>
    </xf>
    <xf numFmtId="180" fontId="2" fillId="0" borderId="31" xfId="0" applyNumberFormat="1" applyFont="1" applyBorder="1" applyAlignment="1" applyProtection="1">
      <alignment vertical="center" shrinkToFit="1"/>
      <protection locked="0"/>
    </xf>
    <xf numFmtId="0" fontId="2" fillId="0" borderId="29" xfId="0" applyFont="1" applyBorder="1" applyProtection="1">
      <alignment vertical="center"/>
      <protection locked="0"/>
    </xf>
    <xf numFmtId="0" fontId="2" fillId="0" borderId="34" xfId="0" applyFont="1" applyBorder="1" applyProtection="1">
      <alignment vertical="center"/>
      <protection locked="0"/>
    </xf>
    <xf numFmtId="180" fontId="2" fillId="2" borderId="62" xfId="0" applyNumberFormat="1" applyFont="1" applyFill="1" applyBorder="1" applyAlignment="1" applyProtection="1">
      <alignment vertical="center" shrinkToFit="1"/>
      <protection locked="0"/>
    </xf>
    <xf numFmtId="0" fontId="2" fillId="2" borderId="62" xfId="0" applyFont="1" applyFill="1" applyBorder="1" applyAlignment="1" applyProtection="1">
      <alignment horizontal="right" vertical="center"/>
      <protection locked="0"/>
    </xf>
    <xf numFmtId="178" fontId="2" fillId="2" borderId="62" xfId="0" applyNumberFormat="1" applyFont="1" applyFill="1" applyBorder="1" applyAlignment="1" applyProtection="1">
      <alignment vertical="center" shrinkToFit="1"/>
      <protection locked="0"/>
    </xf>
    <xf numFmtId="185" fontId="2" fillId="2" borderId="62" xfId="0" applyNumberFormat="1" applyFont="1" applyFill="1" applyBorder="1" applyAlignment="1" applyProtection="1">
      <alignment vertical="center" shrinkToFit="1"/>
      <protection locked="0"/>
    </xf>
    <xf numFmtId="178" fontId="2" fillId="2" borderId="63" xfId="0" applyNumberFormat="1" applyFont="1" applyFill="1" applyBorder="1" applyAlignment="1">
      <alignment vertical="center" shrinkToFit="1"/>
    </xf>
    <xf numFmtId="178" fontId="2" fillId="2" borderId="62" xfId="0" applyNumberFormat="1" applyFont="1" applyFill="1" applyBorder="1" applyAlignment="1">
      <alignment vertical="center" shrinkToFit="1"/>
    </xf>
    <xf numFmtId="0" fontId="11" fillId="0" borderId="0" xfId="0" applyFont="1">
      <alignment vertical="center"/>
    </xf>
    <xf numFmtId="0" fontId="12" fillId="0" borderId="0" xfId="0" applyFont="1" applyAlignment="1">
      <alignment horizontal="right" vertical="center"/>
    </xf>
    <xf numFmtId="0" fontId="12" fillId="0" borderId="4" xfId="0" applyFont="1" applyBorder="1" applyAlignment="1">
      <alignment horizontal="center" vertical="center"/>
    </xf>
    <xf numFmtId="0" fontId="13" fillId="0" borderId="0" xfId="0" applyFont="1">
      <alignment vertical="center"/>
    </xf>
    <xf numFmtId="0" fontId="14" fillId="0" borderId="0" xfId="0" applyFont="1" applyAlignment="1">
      <alignment horizontal="right" vertical="center"/>
    </xf>
    <xf numFmtId="0" fontId="15" fillId="0" borderId="3" xfId="0" applyFont="1" applyFill="1" applyBorder="1" applyAlignment="1">
      <alignment horizontal="center" vertical="center" wrapText="1"/>
    </xf>
    <xf numFmtId="0" fontId="15" fillId="0" borderId="3" xfId="0" applyFont="1" applyBorder="1" applyAlignment="1">
      <alignment horizontal="center" vertical="center" justifyLastLine="1"/>
    </xf>
    <xf numFmtId="0" fontId="12" fillId="0" borderId="2" xfId="0" applyFont="1" applyBorder="1" applyAlignment="1">
      <alignment horizontal="right" vertical="center"/>
    </xf>
    <xf numFmtId="0" fontId="0" fillId="0" borderId="0" xfId="0" applyAlignment="1">
      <alignment vertical="center"/>
    </xf>
    <xf numFmtId="0" fontId="2" fillId="0" borderId="0" xfId="0" applyFont="1" applyFill="1" applyAlignment="1" applyProtection="1">
      <alignment horizontal="left" vertical="top" wrapText="1"/>
      <protection locked="0"/>
    </xf>
    <xf numFmtId="186" fontId="12" fillId="0" borderId="1" xfId="0" applyNumberFormat="1" applyFont="1" applyBorder="1">
      <alignment vertical="center"/>
    </xf>
    <xf numFmtId="186" fontId="12" fillId="0" borderId="16" xfId="0" applyNumberFormat="1" applyFont="1" applyBorder="1">
      <alignment vertical="center"/>
    </xf>
    <xf numFmtId="186" fontId="12" fillId="0" borderId="20" xfId="0" applyNumberFormat="1" applyFont="1" applyBorder="1">
      <alignment vertical="center"/>
    </xf>
    <xf numFmtId="186" fontId="12" fillId="0" borderId="53" xfId="0" applyNumberFormat="1" applyFont="1" applyBorder="1">
      <alignment vertical="center"/>
    </xf>
    <xf numFmtId="0" fontId="12" fillId="0" borderId="44"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8" xfId="0" applyFont="1" applyBorder="1" applyAlignment="1">
      <alignment horizontal="right" vertical="center"/>
    </xf>
    <xf numFmtId="186" fontId="12" fillId="0" borderId="4" xfId="0" applyNumberFormat="1" applyFont="1" applyBorder="1">
      <alignment vertical="center"/>
    </xf>
    <xf numFmtId="186" fontId="12" fillId="0" borderId="15" xfId="0" applyNumberFormat="1" applyFont="1" applyBorder="1">
      <alignment vertical="center"/>
    </xf>
    <xf numFmtId="0" fontId="15" fillId="0" borderId="47" xfId="0" applyFont="1" applyBorder="1">
      <alignment vertical="center"/>
    </xf>
    <xf numFmtId="0" fontId="15" fillId="0" borderId="12" xfId="0" applyFont="1" applyBorder="1" applyAlignment="1">
      <alignment vertical="center"/>
    </xf>
    <xf numFmtId="0" fontId="15" fillId="0" borderId="5"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8" xfId="0" applyFont="1" applyBorder="1">
      <alignment vertical="center"/>
    </xf>
    <xf numFmtId="187" fontId="15" fillId="0" borderId="1" xfId="0" applyNumberFormat="1" applyFont="1" applyFill="1" applyBorder="1">
      <alignment vertical="center"/>
    </xf>
    <xf numFmtId="187" fontId="15" fillId="0" borderId="1" xfId="0" applyNumberFormat="1" applyFont="1" applyBorder="1" applyAlignment="1">
      <alignment horizontal="right" vertical="center"/>
    </xf>
    <xf numFmtId="187" fontId="15" fillId="0" borderId="16" xfId="0" applyNumberFormat="1" applyFont="1" applyBorder="1">
      <alignment vertical="center"/>
    </xf>
    <xf numFmtId="0" fontId="15" fillId="0" borderId="5" xfId="0" applyFont="1" applyBorder="1">
      <alignment vertical="center"/>
    </xf>
    <xf numFmtId="187" fontId="15" fillId="0" borderId="1" xfId="0" applyNumberFormat="1" applyFont="1" applyBorder="1">
      <alignment vertical="center"/>
    </xf>
    <xf numFmtId="187" fontId="15" fillId="0" borderId="1" xfId="0" applyNumberFormat="1" applyFont="1" applyFill="1" applyBorder="1" applyAlignment="1">
      <alignment horizontal="right" vertical="center"/>
    </xf>
    <xf numFmtId="0" fontId="15" fillId="0" borderId="8" xfId="0" applyFont="1" applyBorder="1" applyAlignment="1">
      <alignment vertical="center"/>
    </xf>
    <xf numFmtId="187" fontId="15" fillId="0" borderId="16" xfId="0" applyNumberFormat="1" applyFont="1" applyBorder="1" applyAlignment="1">
      <alignment horizontal="right" vertical="center"/>
    </xf>
    <xf numFmtId="0" fontId="15" fillId="0" borderId="97" xfId="0" applyFont="1" applyBorder="1" applyAlignment="1">
      <alignment vertical="center"/>
    </xf>
    <xf numFmtId="0" fontId="15" fillId="0" borderId="98" xfId="0" applyFont="1" applyBorder="1" applyAlignment="1">
      <alignment vertical="center"/>
    </xf>
    <xf numFmtId="187" fontId="15" fillId="0" borderId="20" xfId="0" applyNumberFormat="1" applyFont="1" applyFill="1" applyBorder="1">
      <alignment vertical="center"/>
    </xf>
    <xf numFmtId="187" fontId="15" fillId="0" borderId="20" xfId="0" applyNumberFormat="1" applyFont="1" applyBorder="1">
      <alignment vertical="center"/>
    </xf>
    <xf numFmtId="187" fontId="15" fillId="0" borderId="20" xfId="0" applyNumberFormat="1" applyFont="1" applyBorder="1" applyAlignment="1">
      <alignment horizontal="right" vertical="center"/>
    </xf>
    <xf numFmtId="187" fontId="15" fillId="0" borderId="53" xfId="0" applyNumberFormat="1" applyFont="1" applyBorder="1">
      <alignment vertical="center"/>
    </xf>
    <xf numFmtId="0" fontId="0" fillId="0" borderId="99" xfId="0" applyBorder="1" applyAlignment="1">
      <alignment horizontal="left" vertical="center"/>
    </xf>
    <xf numFmtId="0" fontId="0" fillId="0" borderId="100" xfId="0" applyBorder="1" applyAlignment="1">
      <alignment horizontal="left" vertical="center"/>
    </xf>
    <xf numFmtId="0" fontId="15" fillId="0" borderId="2" xfId="0" applyFont="1" applyFill="1" applyBorder="1" applyAlignment="1">
      <alignment horizontal="right" vertical="center"/>
    </xf>
    <xf numFmtId="0" fontId="15" fillId="0" borderId="2" xfId="0" applyFont="1" applyBorder="1" applyAlignment="1">
      <alignment horizontal="right" vertical="center" wrapText="1"/>
    </xf>
    <xf numFmtId="0" fontId="15" fillId="0" borderId="18" xfId="0" applyFont="1" applyBorder="1" applyAlignment="1">
      <alignment horizontal="right" vertical="center" wrapText="1"/>
    </xf>
    <xf numFmtId="0" fontId="15" fillId="0" borderId="21" xfId="0" applyFont="1" applyBorder="1">
      <alignment vertical="center"/>
    </xf>
    <xf numFmtId="187" fontId="15" fillId="0" borderId="4" xfId="0" applyNumberFormat="1" applyFont="1" applyFill="1" applyBorder="1">
      <alignment vertical="center"/>
    </xf>
    <xf numFmtId="187" fontId="15" fillId="0" borderId="21" xfId="0" applyNumberFormat="1" applyFont="1" applyBorder="1" applyAlignment="1">
      <alignment horizontal="right" vertical="center"/>
    </xf>
    <xf numFmtId="187" fontId="15" fillId="0" borderId="4" xfId="0" applyNumberFormat="1" applyFont="1" applyBorder="1" applyAlignment="1">
      <alignment horizontal="right" vertical="center"/>
    </xf>
    <xf numFmtId="187" fontId="15" fillId="0" borderId="15" xfId="0" applyNumberFormat="1" applyFont="1" applyBorder="1">
      <alignment vertical="center"/>
    </xf>
    <xf numFmtId="0" fontId="15" fillId="0" borderId="13" xfId="0" applyFont="1" applyBorder="1" applyAlignment="1">
      <alignment vertical="center"/>
    </xf>
    <xf numFmtId="0" fontId="15" fillId="0" borderId="99" xfId="0" applyFont="1" applyBorder="1">
      <alignment vertical="center"/>
    </xf>
    <xf numFmtId="0" fontId="15" fillId="0" borderId="99" xfId="0" applyFont="1" applyBorder="1" applyAlignment="1">
      <alignment vertical="center"/>
    </xf>
    <xf numFmtId="0" fontId="15" fillId="0" borderId="13" xfId="0" applyFont="1" applyBorder="1" applyAlignment="1">
      <alignment horizontal="center" vertical="center"/>
    </xf>
    <xf numFmtId="0" fontId="15" fillId="0" borderId="13" xfId="0" applyFont="1" applyBorder="1">
      <alignment vertical="center"/>
    </xf>
    <xf numFmtId="188" fontId="15" fillId="0" borderId="16" xfId="0" applyNumberFormat="1" applyFont="1" applyBorder="1" applyAlignment="1">
      <alignment horizontal="right" vertical="center"/>
    </xf>
    <xf numFmtId="188" fontId="15" fillId="0" borderId="16" xfId="0" applyNumberFormat="1" applyFont="1" applyBorder="1">
      <alignment vertical="center"/>
    </xf>
    <xf numFmtId="188" fontId="15" fillId="0" borderId="53" xfId="0" applyNumberFormat="1" applyFont="1" applyBorder="1">
      <alignment vertical="center"/>
    </xf>
    <xf numFmtId="0" fontId="15" fillId="0" borderId="44" xfId="0" applyFont="1" applyFill="1" applyBorder="1" applyAlignment="1">
      <alignment horizontal="center" vertical="center" wrapText="1"/>
    </xf>
    <xf numFmtId="0" fontId="15" fillId="0" borderId="44" xfId="0" applyFont="1" applyBorder="1" applyAlignment="1">
      <alignment horizontal="center" vertical="center" justifyLastLine="1"/>
    </xf>
    <xf numFmtId="0" fontId="15" fillId="0" borderId="46" xfId="0" applyFont="1" applyBorder="1" applyAlignment="1">
      <alignment horizontal="center" vertical="center" wrapText="1" justifyLastLine="1"/>
    </xf>
    <xf numFmtId="0" fontId="15" fillId="0" borderId="33" xfId="0" applyFont="1" applyBorder="1" applyAlignment="1">
      <alignment horizontal="center" vertical="center" wrapText="1" justifyLastLine="1"/>
    </xf>
    <xf numFmtId="0" fontId="15" fillId="0" borderId="4" xfId="0" applyFont="1" applyFill="1" applyBorder="1" applyAlignment="1">
      <alignment horizontal="center" vertical="center"/>
    </xf>
    <xf numFmtId="0" fontId="15" fillId="0" borderId="4" xfId="0" applyFont="1" applyBorder="1" applyAlignment="1">
      <alignment horizontal="center" vertical="center" wrapText="1"/>
    </xf>
    <xf numFmtId="0" fontId="15" fillId="0" borderId="15" xfId="0" applyFont="1" applyBorder="1" applyAlignment="1">
      <alignment horizontal="center" vertical="center" wrapText="1"/>
    </xf>
    <xf numFmtId="0" fontId="17" fillId="0" borderId="0" xfId="0" applyFont="1" applyFill="1" applyProtection="1">
      <alignment vertical="center"/>
      <protection locked="0"/>
    </xf>
    <xf numFmtId="0" fontId="17" fillId="0" borderId="0" xfId="0" applyFont="1" applyFill="1" applyAlignment="1" applyProtection="1">
      <alignment vertical="center" wrapText="1"/>
      <protection locked="0"/>
    </xf>
    <xf numFmtId="0" fontId="12" fillId="0" borderId="99" xfId="0" applyFont="1" applyBorder="1" applyAlignment="1">
      <alignment horizontal="distributed" vertical="center" wrapText="1" justifyLastLine="1"/>
    </xf>
    <xf numFmtId="0" fontId="12" fillId="0" borderId="17" xfId="0" applyFont="1" applyBorder="1" applyAlignment="1">
      <alignment horizontal="distributed" vertical="center" wrapText="1" justifyLastLine="1"/>
    </xf>
    <xf numFmtId="0" fontId="2" fillId="0" borderId="10" xfId="0" applyFont="1" applyFill="1" applyBorder="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19" xfId="0" applyFont="1" applyFill="1" applyBorder="1" applyAlignment="1" applyProtection="1">
      <alignment vertical="center"/>
      <protection locked="0"/>
    </xf>
    <xf numFmtId="0" fontId="2" fillId="0" borderId="10" xfId="0" applyFont="1" applyFill="1" applyBorder="1" applyAlignment="1" applyProtection="1">
      <alignment horizontal="center" vertical="center" wrapText="1"/>
      <protection locked="0"/>
    </xf>
    <xf numFmtId="0" fontId="3" fillId="0" borderId="27" xfId="0" applyFont="1" applyFill="1" applyBorder="1" applyAlignment="1" applyProtection="1">
      <alignment vertical="center"/>
      <protection locked="0"/>
    </xf>
    <xf numFmtId="178" fontId="2" fillId="2" borderId="39" xfId="0" applyNumberFormat="1" applyFont="1" applyFill="1" applyBorder="1" applyAlignment="1" applyProtection="1">
      <alignment vertical="center" shrinkToFit="1"/>
    </xf>
    <xf numFmtId="178" fontId="3" fillId="2" borderId="40" xfId="0" applyNumberFormat="1" applyFont="1" applyFill="1" applyBorder="1" applyAlignment="1" applyProtection="1">
      <alignment vertical="center" shrinkToFit="1"/>
    </xf>
    <xf numFmtId="178" fontId="2" fillId="2" borderId="37" xfId="0" applyNumberFormat="1" applyFont="1" applyFill="1" applyBorder="1" applyAlignment="1" applyProtection="1">
      <alignment vertical="center" shrinkToFit="1"/>
    </xf>
    <xf numFmtId="178" fontId="3" fillId="2" borderId="38" xfId="0" applyNumberFormat="1" applyFont="1" applyFill="1" applyBorder="1" applyAlignment="1" applyProtection="1">
      <alignment vertical="center" shrinkToFit="1"/>
    </xf>
    <xf numFmtId="0" fontId="2" fillId="0" borderId="85" xfId="0" applyFont="1" applyFill="1" applyBorder="1" applyAlignment="1" applyProtection="1">
      <alignment horizontal="center" vertical="center" wrapText="1"/>
      <protection locked="0"/>
    </xf>
    <xf numFmtId="0" fontId="3" fillId="0" borderId="25" xfId="0" applyFont="1" applyFill="1" applyBorder="1" applyAlignment="1" applyProtection="1">
      <alignment vertical="center"/>
      <protection locked="0"/>
    </xf>
    <xf numFmtId="0" fontId="3" fillId="0" borderId="26" xfId="0" applyFont="1" applyFill="1" applyBorder="1" applyAlignment="1" applyProtection="1">
      <alignment vertical="center"/>
      <protection locked="0"/>
    </xf>
    <xf numFmtId="0" fontId="2" fillId="0" borderId="10" xfId="0" applyFont="1" applyFill="1" applyBorder="1" applyAlignment="1" applyProtection="1">
      <alignment horizontal="center" vertical="center" shrinkToFit="1"/>
      <protection locked="0"/>
    </xf>
    <xf numFmtId="0" fontId="3" fillId="0" borderId="19" xfId="0" applyFont="1" applyFill="1" applyBorder="1" applyAlignment="1" applyProtection="1">
      <alignment vertical="center" shrinkToFit="1"/>
      <protection locked="0"/>
    </xf>
    <xf numFmtId="0" fontId="2" fillId="0" borderId="22" xfId="0" applyFont="1" applyFill="1" applyBorder="1" applyAlignment="1" applyProtection="1">
      <alignment horizontal="right" vertical="center" shrinkToFit="1"/>
      <protection locked="0"/>
    </xf>
    <xf numFmtId="0" fontId="3" fillId="0" borderId="24" xfId="0" applyFont="1" applyFill="1" applyBorder="1" applyAlignment="1" applyProtection="1">
      <alignment vertical="center" shrinkToFit="1"/>
      <protection locked="0"/>
    </xf>
    <xf numFmtId="178" fontId="2" fillId="0" borderId="39" xfId="0" applyNumberFormat="1" applyFont="1" applyFill="1" applyBorder="1" applyAlignment="1" applyProtection="1">
      <alignment vertical="center" shrinkToFit="1"/>
      <protection locked="0"/>
    </xf>
    <xf numFmtId="178" fontId="3" fillId="0" borderId="40" xfId="0" applyNumberFormat="1" applyFont="1" applyFill="1" applyBorder="1" applyAlignment="1" applyProtection="1">
      <alignment vertical="center" shrinkToFit="1"/>
      <protection locked="0"/>
    </xf>
    <xf numFmtId="178" fontId="2" fillId="0" borderId="5" xfId="0" applyNumberFormat="1" applyFont="1" applyFill="1" applyBorder="1" applyAlignment="1" applyProtection="1">
      <alignment vertical="center" shrinkToFit="1"/>
      <protection locked="0"/>
    </xf>
    <xf numFmtId="178" fontId="3" fillId="0" borderId="6" xfId="0" applyNumberFormat="1" applyFont="1" applyFill="1" applyBorder="1" applyAlignment="1" applyProtection="1">
      <alignment vertical="center" shrinkToFit="1"/>
      <protection locked="0"/>
    </xf>
    <xf numFmtId="177" fontId="8" fillId="2" borderId="83" xfId="0" applyNumberFormat="1" applyFont="1" applyFill="1" applyBorder="1" applyAlignment="1" applyProtection="1">
      <alignment vertical="center" wrapText="1" shrinkToFit="1"/>
    </xf>
    <xf numFmtId="177" fontId="3" fillId="2" borderId="69" xfId="0" applyNumberFormat="1" applyFont="1" applyFill="1" applyBorder="1" applyAlignment="1" applyProtection="1">
      <alignment vertical="center" wrapText="1"/>
    </xf>
    <xf numFmtId="177" fontId="3" fillId="2" borderId="84" xfId="0" applyNumberFormat="1" applyFont="1" applyFill="1" applyBorder="1" applyAlignment="1" applyProtection="1">
      <alignment vertical="center" wrapText="1"/>
    </xf>
    <xf numFmtId="178" fontId="2" fillId="2" borderId="5" xfId="0" applyNumberFormat="1" applyFont="1" applyFill="1" applyBorder="1" applyAlignment="1" applyProtection="1">
      <alignment vertical="center" shrinkToFit="1"/>
    </xf>
    <xf numFmtId="178" fontId="3" fillId="2" borderId="6" xfId="0" applyNumberFormat="1" applyFont="1" applyFill="1" applyBorder="1" applyAlignment="1" applyProtection="1">
      <alignment vertical="center" shrinkToFit="1"/>
    </xf>
    <xf numFmtId="0" fontId="2" fillId="0" borderId="65" xfId="0" applyFont="1" applyFill="1" applyBorder="1" applyAlignment="1" applyProtection="1">
      <alignment horizontal="center" vertical="center" wrapText="1"/>
      <protection locked="0"/>
    </xf>
    <xf numFmtId="0" fontId="2" fillId="0" borderId="66" xfId="0" applyFont="1" applyFill="1" applyBorder="1" applyAlignment="1" applyProtection="1">
      <alignment horizontal="center" vertical="center" wrapText="1"/>
      <protection locked="0"/>
    </xf>
    <xf numFmtId="0" fontId="2" fillId="0" borderId="67" xfId="0" applyFont="1" applyFill="1" applyBorder="1" applyAlignment="1" applyProtection="1">
      <alignment horizontal="center" vertical="center" wrapText="1"/>
      <protection locked="0"/>
    </xf>
    <xf numFmtId="0" fontId="2" fillId="0" borderId="49" xfId="0"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50" xfId="0" applyFont="1" applyFill="1" applyBorder="1" applyAlignment="1" applyProtection="1">
      <alignment horizontal="center" vertical="center" wrapText="1"/>
      <protection locked="0"/>
    </xf>
    <xf numFmtId="0" fontId="2" fillId="0" borderId="51" xfId="0" applyFont="1" applyFill="1" applyBorder="1" applyAlignment="1" applyProtection="1">
      <alignment horizontal="center" vertical="center" wrapText="1"/>
      <protection locked="0"/>
    </xf>
    <xf numFmtId="0" fontId="2" fillId="0" borderId="52" xfId="0" applyFont="1" applyFill="1" applyBorder="1" applyAlignment="1" applyProtection="1">
      <alignment horizontal="center" vertical="center" wrapText="1"/>
      <protection locked="0"/>
    </xf>
    <xf numFmtId="0" fontId="2" fillId="0" borderId="65" xfId="0" quotePrefix="1" applyFont="1" applyFill="1" applyBorder="1" applyAlignment="1" applyProtection="1">
      <alignment horizontal="center" vertical="center" wrapText="1"/>
      <protection locked="0"/>
    </xf>
    <xf numFmtId="0" fontId="2" fillId="0" borderId="66" xfId="0" quotePrefix="1" applyFont="1" applyFill="1" applyBorder="1" applyAlignment="1" applyProtection="1">
      <alignment horizontal="center" vertical="center" wrapText="1"/>
      <protection locked="0"/>
    </xf>
    <xf numFmtId="0" fontId="2" fillId="0" borderId="67" xfId="0" quotePrefix="1" applyFont="1" applyFill="1" applyBorder="1" applyAlignment="1" applyProtection="1">
      <alignment horizontal="center" vertical="center" wrapText="1"/>
      <protection locked="0"/>
    </xf>
    <xf numFmtId="0" fontId="2" fillId="0" borderId="50" xfId="0" quotePrefix="1" applyFont="1" applyFill="1" applyBorder="1" applyAlignment="1" applyProtection="1">
      <alignment horizontal="center" vertical="center" wrapText="1"/>
      <protection locked="0"/>
    </xf>
    <xf numFmtId="0" fontId="2" fillId="0" borderId="51" xfId="0" quotePrefix="1" applyFont="1" applyFill="1" applyBorder="1" applyAlignment="1" applyProtection="1">
      <alignment horizontal="center" vertical="center" wrapText="1"/>
      <protection locked="0"/>
    </xf>
    <xf numFmtId="0" fontId="2" fillId="0" borderId="52" xfId="0" quotePrefix="1" applyFont="1" applyFill="1" applyBorder="1" applyAlignment="1" applyProtection="1">
      <alignment horizontal="center" vertical="center" wrapText="1"/>
      <protection locked="0"/>
    </xf>
    <xf numFmtId="0" fontId="2" fillId="0" borderId="0" xfId="0" applyFont="1" applyFill="1" applyAlignment="1" applyProtection="1">
      <alignment horizontal="left" vertical="top" wrapText="1"/>
      <protection locked="0"/>
    </xf>
    <xf numFmtId="0" fontId="2" fillId="0" borderId="39" xfId="0" applyFont="1" applyFill="1" applyBorder="1" applyAlignment="1" applyProtection="1">
      <alignment horizontal="center" vertical="center" wrapText="1" shrinkToFit="1"/>
      <protection locked="0"/>
    </xf>
    <xf numFmtId="0" fontId="3" fillId="0" borderId="40" xfId="0" applyFont="1" applyFill="1" applyBorder="1" applyAlignment="1" applyProtection="1">
      <alignment horizontal="center" vertical="center" shrinkToFit="1"/>
      <protection locked="0"/>
    </xf>
    <xf numFmtId="0" fontId="2" fillId="0" borderId="5" xfId="0" applyFont="1" applyFill="1" applyBorder="1" applyAlignment="1" applyProtection="1">
      <alignment horizontal="center" vertical="center" wrapText="1" shrinkToFit="1"/>
      <protection locked="0"/>
    </xf>
    <xf numFmtId="0" fontId="3" fillId="0" borderId="6" xfId="0" applyFont="1" applyFill="1" applyBorder="1" applyAlignment="1" applyProtection="1">
      <alignment horizontal="center" vertical="center" shrinkToFit="1"/>
      <protection locked="0"/>
    </xf>
    <xf numFmtId="0" fontId="2" fillId="0" borderId="37" xfId="0" applyFont="1" applyFill="1" applyBorder="1" applyAlignment="1" applyProtection="1">
      <alignment horizontal="center" vertical="center" wrapText="1" shrinkToFit="1"/>
      <protection locked="0"/>
    </xf>
    <xf numFmtId="0" fontId="3" fillId="0" borderId="38" xfId="0" applyFont="1" applyFill="1" applyBorder="1" applyAlignment="1" applyProtection="1">
      <alignment horizontal="center" vertical="center" shrinkToFit="1"/>
      <protection locked="0"/>
    </xf>
    <xf numFmtId="0" fontId="3" fillId="0" borderId="40" xfId="0" applyFont="1" applyFill="1" applyBorder="1" applyAlignment="1" applyProtection="1">
      <alignment horizontal="center" vertical="center" wrapText="1" shrinkToFit="1"/>
      <protection locked="0"/>
    </xf>
    <xf numFmtId="0" fontId="3" fillId="0" borderId="38" xfId="0" applyFont="1" applyFill="1" applyBorder="1" applyAlignment="1" applyProtection="1">
      <alignment horizontal="center" vertical="center" wrapText="1" shrinkToFit="1"/>
      <protection locked="0"/>
    </xf>
    <xf numFmtId="0" fontId="2" fillId="0" borderId="9" xfId="0" applyFont="1" applyFill="1" applyBorder="1" applyAlignment="1" applyProtection="1">
      <alignment horizontal="center" vertical="center" wrapText="1"/>
      <protection locked="0"/>
    </xf>
    <xf numFmtId="0" fontId="3" fillId="0" borderId="17"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2" fillId="0" borderId="85"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2" fillId="0" borderId="43" xfId="0" applyFont="1" applyFill="1" applyBorder="1" applyAlignment="1" applyProtection="1">
      <alignment horizontal="center" vertical="center" shrinkToFit="1"/>
      <protection locked="0"/>
    </xf>
    <xf numFmtId="0" fontId="2"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2" fillId="0" borderId="47"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0" fontId="3" fillId="0" borderId="68" xfId="0" applyFont="1" applyFill="1" applyBorder="1" applyAlignment="1" applyProtection="1">
      <alignment horizontal="center" vertical="center" shrinkToFit="1"/>
      <protection locked="0"/>
    </xf>
    <xf numFmtId="0" fontId="3" fillId="0" borderId="23" xfId="0" applyFont="1" applyFill="1" applyBorder="1" applyAlignment="1" applyProtection="1">
      <alignment horizontal="center" vertical="center" shrinkToFit="1"/>
      <protection locked="0"/>
    </xf>
    <xf numFmtId="0" fontId="3" fillId="0" borderId="24" xfId="0" applyFont="1" applyFill="1" applyBorder="1" applyAlignment="1" applyProtection="1">
      <alignment horizontal="center" vertical="center" shrinkToFit="1"/>
      <protection locked="0"/>
    </xf>
    <xf numFmtId="0" fontId="3" fillId="0" borderId="24" xfId="0" applyFont="1" applyFill="1" applyBorder="1" applyAlignment="1" applyProtection="1">
      <alignment vertical="center"/>
      <protection locked="0"/>
    </xf>
    <xf numFmtId="0" fontId="2" fillId="0" borderId="44"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46"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shrinkToFit="1"/>
      <protection locked="0"/>
    </xf>
    <xf numFmtId="0" fontId="3" fillId="0" borderId="17" xfId="0" applyFont="1" applyFill="1" applyBorder="1" applyAlignment="1" applyProtection="1">
      <alignment vertical="center" shrinkToFit="1"/>
      <protection locked="0"/>
    </xf>
    <xf numFmtId="0" fontId="2" fillId="0" borderId="85" xfId="0" applyFont="1" applyFill="1" applyBorder="1" applyAlignment="1" applyProtection="1">
      <alignment horizontal="center" vertical="center" shrinkToFit="1"/>
      <protection locked="0"/>
    </xf>
    <xf numFmtId="0" fontId="3" fillId="0" borderId="26" xfId="0" applyFont="1" applyFill="1" applyBorder="1" applyAlignment="1" applyProtection="1">
      <alignment vertical="center" shrinkToFit="1"/>
      <protection locked="0"/>
    </xf>
    <xf numFmtId="0" fontId="2" fillId="0" borderId="22" xfId="0" applyFont="1" applyFill="1" applyBorder="1" applyAlignment="1" applyProtection="1">
      <alignment horizontal="right" vertical="center"/>
      <protection locked="0"/>
    </xf>
    <xf numFmtId="0" fontId="3" fillId="0" borderId="23" xfId="0" applyFont="1" applyFill="1" applyBorder="1" applyAlignment="1" applyProtection="1">
      <alignment vertical="center"/>
      <protection locked="0"/>
    </xf>
    <xf numFmtId="182" fontId="2" fillId="0" borderId="85" xfId="0" applyNumberFormat="1" applyFont="1" applyFill="1" applyBorder="1" applyAlignment="1" applyProtection="1">
      <alignment vertical="center" shrinkToFit="1"/>
      <protection locked="0"/>
    </xf>
    <xf numFmtId="182" fontId="3" fillId="0" borderId="25" xfId="0" applyNumberFormat="1" applyFont="1" applyFill="1" applyBorder="1" applyAlignment="1" applyProtection="1">
      <alignment vertical="center"/>
      <protection locked="0"/>
    </xf>
    <xf numFmtId="182" fontId="3" fillId="0" borderId="26" xfId="0" applyNumberFormat="1" applyFont="1" applyFill="1" applyBorder="1" applyAlignment="1" applyProtection="1">
      <alignment vertical="center"/>
      <protection locked="0"/>
    </xf>
    <xf numFmtId="182" fontId="3" fillId="0" borderId="10" xfId="0" applyNumberFormat="1" applyFont="1" applyFill="1" applyBorder="1" applyAlignment="1" applyProtection="1">
      <alignment vertical="center" shrinkToFit="1"/>
      <protection locked="0"/>
    </xf>
    <xf numFmtId="182" fontId="3" fillId="0" borderId="0" xfId="0" applyNumberFormat="1" applyFont="1" applyFill="1" applyAlignment="1" applyProtection="1">
      <alignment vertical="center"/>
      <protection locked="0"/>
    </xf>
    <xf numFmtId="182" fontId="3" fillId="0" borderId="19" xfId="0" applyNumberFormat="1" applyFont="1" applyFill="1" applyBorder="1" applyAlignment="1" applyProtection="1">
      <alignment vertical="center"/>
      <protection locked="0"/>
    </xf>
    <xf numFmtId="182" fontId="3" fillId="0" borderId="22" xfId="0" applyNumberFormat="1" applyFont="1" applyFill="1" applyBorder="1" applyAlignment="1" applyProtection="1">
      <alignment vertical="center" shrinkToFit="1"/>
      <protection locked="0"/>
    </xf>
    <xf numFmtId="182" fontId="3" fillId="0" borderId="23" xfId="0" applyNumberFormat="1" applyFont="1" applyFill="1" applyBorder="1" applyAlignment="1" applyProtection="1">
      <alignment vertical="center"/>
      <protection locked="0"/>
    </xf>
    <xf numFmtId="182" fontId="3" fillId="0" borderId="24" xfId="0" applyNumberFormat="1" applyFont="1" applyFill="1" applyBorder="1" applyAlignment="1" applyProtection="1">
      <alignment vertical="center"/>
      <protection locked="0"/>
    </xf>
    <xf numFmtId="182" fontId="2" fillId="2" borderId="83" xfId="0" applyNumberFormat="1" applyFont="1" applyFill="1" applyBorder="1" applyAlignment="1" applyProtection="1">
      <alignment vertical="center" shrinkToFit="1"/>
    </xf>
    <xf numFmtId="182" fontId="3" fillId="2" borderId="69" xfId="0" applyNumberFormat="1" applyFont="1" applyFill="1" applyBorder="1" applyAlignment="1" applyProtection="1">
      <alignment vertical="center"/>
    </xf>
    <xf numFmtId="182" fontId="3" fillId="2" borderId="82" xfId="0" applyNumberFormat="1" applyFont="1" applyFill="1" applyBorder="1" applyAlignment="1" applyProtection="1">
      <alignment vertical="center"/>
    </xf>
    <xf numFmtId="0" fontId="2" fillId="0" borderId="81" xfId="0" applyFont="1" applyFill="1" applyBorder="1" applyAlignment="1" applyProtection="1">
      <alignment horizontal="center" vertical="center"/>
      <protection locked="0"/>
    </xf>
    <xf numFmtId="0" fontId="3" fillId="0" borderId="69" xfId="0" applyFont="1" applyFill="1" applyBorder="1" applyAlignment="1" applyProtection="1">
      <alignment horizontal="center" vertical="center"/>
      <protection locked="0"/>
    </xf>
    <xf numFmtId="0" fontId="3" fillId="0" borderId="82" xfId="0" applyFont="1" applyFill="1" applyBorder="1" applyAlignment="1" applyProtection="1">
      <alignment horizontal="center" vertical="center"/>
      <protection locked="0"/>
    </xf>
    <xf numFmtId="0" fontId="3" fillId="0" borderId="25" xfId="0" applyFont="1" applyFill="1" applyBorder="1" applyAlignment="1" applyProtection="1">
      <alignment vertical="center" wrapText="1"/>
      <protection locked="0"/>
    </xf>
    <xf numFmtId="0" fontId="3" fillId="0" borderId="64"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27" xfId="0" applyFont="1" applyFill="1" applyBorder="1" applyAlignment="1" applyProtection="1">
      <alignment vertical="center" wrapText="1"/>
      <protection locked="0"/>
    </xf>
    <xf numFmtId="0" fontId="2" fillId="0" borderId="22" xfId="0" applyFont="1" applyFill="1" applyBorder="1" applyAlignment="1" applyProtection="1">
      <alignment horizontal="right" vertical="center" wrapText="1"/>
      <protection locked="0"/>
    </xf>
    <xf numFmtId="0" fontId="3" fillId="0" borderId="23" xfId="0" applyFont="1" applyFill="1" applyBorder="1" applyAlignment="1" applyProtection="1">
      <alignment vertical="center" wrapText="1"/>
      <protection locked="0"/>
    </xf>
    <xf numFmtId="0" fontId="3" fillId="0" borderId="76" xfId="0" applyFont="1" applyFill="1" applyBorder="1" applyAlignment="1" applyProtection="1">
      <alignment vertical="center" wrapText="1"/>
      <protection locked="0"/>
    </xf>
    <xf numFmtId="0" fontId="2" fillId="0" borderId="43" xfId="0" applyFont="1" applyFill="1" applyBorder="1" applyAlignment="1" applyProtection="1">
      <alignment horizontal="center" vertical="center"/>
      <protection locked="0"/>
    </xf>
    <xf numFmtId="0" fontId="2" fillId="0" borderId="47"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3" fillId="0" borderId="68" xfId="0" applyFont="1" applyFill="1" applyBorder="1" applyAlignment="1" applyProtection="1">
      <alignment vertical="center"/>
      <protection locked="0"/>
    </xf>
    <xf numFmtId="0" fontId="17" fillId="0" borderId="0" xfId="0" applyFont="1" applyFill="1" applyAlignment="1" applyProtection="1">
      <alignment horizontal="left" vertical="top" wrapText="1"/>
      <protection locked="0"/>
    </xf>
    <xf numFmtId="0" fontId="3" fillId="0" borderId="0" xfId="0" applyFont="1" applyFill="1" applyAlignment="1" applyProtection="1">
      <alignment vertical="center" wrapText="1"/>
      <protection locked="0"/>
    </xf>
    <xf numFmtId="183" fontId="2" fillId="2" borderId="54" xfId="0" applyNumberFormat="1" applyFont="1" applyFill="1" applyBorder="1" applyAlignment="1" applyProtection="1">
      <alignment horizontal="right" vertical="center" shrinkToFit="1"/>
    </xf>
    <xf numFmtId="183" fontId="0" fillId="2" borderId="75" xfId="0" applyNumberFormat="1" applyFill="1" applyBorder="1" applyAlignment="1" applyProtection="1">
      <alignment vertical="center" shrinkToFit="1"/>
    </xf>
    <xf numFmtId="0" fontId="2" fillId="0" borderId="26" xfId="0" applyFont="1" applyFill="1" applyBorder="1" applyAlignment="1" applyProtection="1">
      <alignment horizontal="center" vertical="center" shrinkToFit="1"/>
      <protection locked="0"/>
    </xf>
    <xf numFmtId="0" fontId="2" fillId="0" borderId="19" xfId="0" applyFont="1" applyFill="1" applyBorder="1" applyAlignment="1" applyProtection="1">
      <alignment horizontal="center" vertical="center" shrinkToFit="1"/>
      <protection locked="0"/>
    </xf>
    <xf numFmtId="0" fontId="3" fillId="0" borderId="47" xfId="0" applyFont="1" applyFill="1" applyBorder="1" applyAlignment="1" applyProtection="1">
      <alignment horizontal="center" vertical="center" shrinkToFit="1"/>
      <protection locked="0"/>
    </xf>
    <xf numFmtId="0" fontId="3" fillId="0" borderId="0" xfId="0" applyFont="1" applyFill="1" applyAlignment="1" applyProtection="1">
      <alignment horizontal="center" vertical="center" shrinkToFit="1"/>
      <protection locked="0"/>
    </xf>
    <xf numFmtId="0" fontId="3" fillId="0" borderId="24" xfId="0" applyFont="1" applyFill="1" applyBorder="1" applyAlignment="1" applyProtection="1">
      <alignment horizontal="right" vertical="center" wrapText="1"/>
      <protection locked="0"/>
    </xf>
    <xf numFmtId="0" fontId="3" fillId="0" borderId="76" xfId="0" applyFont="1" applyFill="1" applyBorder="1" applyAlignment="1" applyProtection="1">
      <alignment horizontal="right" vertical="center" wrapText="1"/>
      <protection locked="0"/>
    </xf>
    <xf numFmtId="0" fontId="2" fillId="0" borderId="81" xfId="0" applyFont="1" applyFill="1" applyBorder="1" applyAlignment="1" applyProtection="1">
      <alignment horizontal="center" vertical="center" shrinkToFit="1"/>
      <protection locked="0"/>
    </xf>
    <xf numFmtId="0" fontId="2" fillId="0" borderId="69" xfId="0" applyFont="1" applyFill="1" applyBorder="1" applyAlignment="1" applyProtection="1">
      <alignment horizontal="center" vertical="center" shrinkToFit="1"/>
      <protection locked="0"/>
    </xf>
    <xf numFmtId="0" fontId="2" fillId="0" borderId="82" xfId="0" applyFont="1" applyFill="1" applyBorder="1" applyAlignment="1" applyProtection="1">
      <alignment horizontal="center" vertical="center" shrinkToFit="1"/>
      <protection locked="0"/>
    </xf>
    <xf numFmtId="177" fontId="8" fillId="2" borderId="70" xfId="0" applyNumberFormat="1" applyFont="1" applyFill="1" applyBorder="1" applyAlignment="1" applyProtection="1">
      <alignment vertical="center" shrinkToFit="1"/>
    </xf>
    <xf numFmtId="177" fontId="8" fillId="2" borderId="71" xfId="0" applyNumberFormat="1" applyFont="1" applyFill="1" applyBorder="1" applyAlignment="1" applyProtection="1">
      <alignment vertical="center" shrinkToFit="1"/>
    </xf>
    <xf numFmtId="182" fontId="2" fillId="0" borderId="83" xfId="0" applyNumberFormat="1" applyFont="1" applyFill="1" applyBorder="1" applyAlignment="1" applyProtection="1">
      <alignment vertical="center" shrinkToFit="1"/>
      <protection locked="0"/>
    </xf>
    <xf numFmtId="182" fontId="2" fillId="0" borderId="82" xfId="0" applyNumberFormat="1" applyFont="1" applyFill="1" applyBorder="1" applyAlignment="1" applyProtection="1">
      <alignment vertical="center" shrinkToFit="1"/>
      <protection locked="0"/>
    </xf>
    <xf numFmtId="0" fontId="2" fillId="0" borderId="85" xfId="0" applyFont="1" applyFill="1" applyBorder="1" applyAlignment="1" applyProtection="1">
      <alignment horizontal="center" vertical="center" wrapText="1" shrinkToFit="1"/>
      <protection locked="0"/>
    </xf>
    <xf numFmtId="0" fontId="2" fillId="0" borderId="64" xfId="0" applyFont="1" applyFill="1" applyBorder="1" applyAlignment="1" applyProtection="1">
      <alignment horizontal="center" vertical="center" shrinkToFit="1"/>
      <protection locked="0"/>
    </xf>
    <xf numFmtId="0" fontId="2" fillId="0" borderId="27" xfId="0" applyFont="1" applyFill="1" applyBorder="1" applyAlignment="1" applyProtection="1">
      <alignment horizontal="center" vertical="center" shrinkToFit="1"/>
      <protection locked="0"/>
    </xf>
    <xf numFmtId="182" fontId="2" fillId="2" borderId="70" xfId="0" applyNumberFormat="1" applyFont="1" applyFill="1" applyBorder="1" applyAlignment="1" applyProtection="1">
      <alignment vertical="center" shrinkToFit="1"/>
    </xf>
    <xf numFmtId="0" fontId="2" fillId="0" borderId="54" xfId="0" applyFont="1" applyFill="1" applyBorder="1" applyAlignment="1" applyProtection="1">
      <alignment horizontal="center" vertical="center" shrinkToFit="1"/>
      <protection locked="0"/>
    </xf>
    <xf numFmtId="0" fontId="2" fillId="0" borderId="8" xfId="0" applyFont="1" applyFill="1" applyBorder="1" applyAlignment="1" applyProtection="1">
      <alignment horizontal="center" vertical="center" shrinkToFit="1"/>
      <protection locked="0"/>
    </xf>
    <xf numFmtId="0" fontId="2" fillId="0" borderId="75"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2" fillId="0" borderId="56" xfId="0" applyFont="1" applyFill="1" applyBorder="1" applyAlignment="1" applyProtection="1">
      <alignment horizontal="center" vertical="center" shrinkToFit="1"/>
      <protection locked="0"/>
    </xf>
    <xf numFmtId="0" fontId="2" fillId="0" borderId="79" xfId="0" applyFont="1" applyFill="1" applyBorder="1" applyAlignment="1" applyProtection="1">
      <alignment horizontal="center" vertical="center" shrinkToFit="1"/>
      <protection locked="0"/>
    </xf>
    <xf numFmtId="0" fontId="2" fillId="0" borderId="54" xfId="0" applyFont="1" applyFill="1" applyBorder="1" applyAlignment="1" applyProtection="1">
      <alignment vertical="center" wrapText="1" shrinkToFit="1"/>
      <protection locked="0"/>
    </xf>
    <xf numFmtId="0" fontId="3" fillId="0" borderId="8" xfId="0" applyFont="1" applyFill="1" applyBorder="1" applyAlignment="1" applyProtection="1">
      <alignment vertical="center" wrapText="1"/>
      <protection locked="0"/>
    </xf>
    <xf numFmtId="0" fontId="3" fillId="0" borderId="6" xfId="0" applyFont="1" applyFill="1" applyBorder="1" applyAlignment="1" applyProtection="1">
      <alignment vertical="center" wrapText="1"/>
      <protection locked="0"/>
    </xf>
    <xf numFmtId="0" fontId="2" fillId="0" borderId="54" xfId="0" applyFont="1" applyFill="1" applyBorder="1" applyAlignment="1" applyProtection="1">
      <alignment vertical="center" wrapText="1"/>
      <protection locked="0"/>
    </xf>
    <xf numFmtId="0" fontId="2" fillId="0" borderId="11" xfId="0" applyFont="1" applyFill="1" applyBorder="1" applyAlignment="1" applyProtection="1">
      <alignment horizontal="center" vertical="center" wrapText="1" shrinkToFit="1"/>
      <protection locked="0"/>
    </xf>
    <xf numFmtId="0" fontId="2" fillId="0" borderId="12" xfId="0" applyFont="1" applyFill="1" applyBorder="1" applyAlignment="1" applyProtection="1">
      <alignment horizontal="center" vertical="center" wrapText="1" shrinkToFit="1"/>
      <protection locked="0"/>
    </xf>
    <xf numFmtId="0" fontId="3" fillId="0" borderId="12" xfId="0" applyFont="1" applyFill="1" applyBorder="1" applyAlignment="1" applyProtection="1">
      <alignment horizontal="center" vertical="center" wrapText="1" shrinkToFit="1"/>
      <protection locked="0"/>
    </xf>
    <xf numFmtId="183" fontId="2" fillId="2" borderId="56" xfId="0" applyNumberFormat="1" applyFont="1" applyFill="1" applyBorder="1" applyAlignment="1" applyProtection="1">
      <alignment horizontal="right" vertical="center" shrinkToFit="1"/>
    </xf>
    <xf numFmtId="183" fontId="0" fillId="2" borderId="79" xfId="0" applyNumberFormat="1" applyFill="1" applyBorder="1" applyAlignment="1" applyProtection="1">
      <alignment vertical="center" shrinkToFit="1"/>
    </xf>
    <xf numFmtId="183" fontId="2" fillId="0" borderId="54" xfId="0" applyNumberFormat="1" applyFont="1" applyFill="1" applyBorder="1" applyAlignment="1" applyProtection="1">
      <alignment horizontal="center" vertical="center" shrinkToFit="1"/>
      <protection locked="0"/>
    </xf>
    <xf numFmtId="183" fontId="0" fillId="0" borderId="8" xfId="0" applyNumberFormat="1" applyFill="1" applyBorder="1" applyAlignment="1" applyProtection="1">
      <alignment horizontal="center" vertical="center" shrinkToFit="1"/>
      <protection locked="0"/>
    </xf>
    <xf numFmtId="183" fontId="0" fillId="0" borderId="75" xfId="0" applyNumberFormat="1" applyFill="1" applyBorder="1" applyAlignment="1" applyProtection="1">
      <alignment horizontal="center" vertical="center" shrinkToFit="1"/>
      <protection locked="0"/>
    </xf>
    <xf numFmtId="183" fontId="2" fillId="2" borderId="8" xfId="0" applyNumberFormat="1" applyFont="1" applyFill="1" applyBorder="1" applyAlignment="1" applyProtection="1">
      <alignment vertical="center" shrinkToFit="1"/>
    </xf>
    <xf numFmtId="183" fontId="2" fillId="2" borderId="75" xfId="0" applyNumberFormat="1" applyFont="1" applyFill="1" applyBorder="1" applyAlignment="1" applyProtection="1">
      <alignment vertical="center" shrinkToFit="1"/>
    </xf>
    <xf numFmtId="0" fontId="2" fillId="0" borderId="57" xfId="0" applyFont="1" applyFill="1" applyBorder="1" applyAlignment="1" applyProtection="1">
      <alignment horizontal="center" vertical="center" shrinkToFit="1"/>
      <protection locked="0"/>
    </xf>
    <xf numFmtId="183" fontId="2" fillId="2" borderId="79" xfId="0" applyNumberFormat="1" applyFont="1" applyFill="1" applyBorder="1" applyAlignment="1" applyProtection="1">
      <alignment vertical="center" shrinkToFit="1"/>
    </xf>
    <xf numFmtId="183" fontId="2" fillId="2" borderId="57" xfId="0" applyNumberFormat="1" applyFont="1" applyFill="1" applyBorder="1" applyAlignment="1" applyProtection="1">
      <alignment vertical="center" shrinkToFit="1"/>
    </xf>
    <xf numFmtId="0" fontId="2" fillId="0" borderId="55" xfId="0" applyFont="1" applyFill="1" applyBorder="1" applyAlignment="1" applyProtection="1">
      <alignment horizontal="center" vertical="center" shrinkToFit="1"/>
      <protection locked="0"/>
    </xf>
    <xf numFmtId="0" fontId="3" fillId="0" borderId="30" xfId="0" applyFont="1" applyFill="1" applyBorder="1" applyAlignment="1" applyProtection="1">
      <alignment horizontal="center" vertical="center" shrinkToFit="1"/>
      <protection locked="0"/>
    </xf>
    <xf numFmtId="0" fontId="3" fillId="0" borderId="86" xfId="0" applyFont="1" applyFill="1" applyBorder="1" applyAlignment="1" applyProtection="1">
      <alignment horizontal="center" vertical="center" shrinkToFit="1"/>
      <protection locked="0"/>
    </xf>
    <xf numFmtId="0" fontId="2" fillId="0" borderId="77" xfId="0" applyFont="1" applyFill="1" applyBorder="1" applyAlignment="1" applyProtection="1">
      <alignment horizontal="center" vertical="center" wrapText="1" shrinkToFit="1"/>
      <protection locked="0"/>
    </xf>
    <xf numFmtId="0" fontId="2" fillId="0" borderId="48" xfId="0" applyFont="1" applyFill="1" applyBorder="1" applyAlignment="1" applyProtection="1">
      <alignment horizontal="right" vertical="center" shrinkToFit="1"/>
      <protection locked="0"/>
    </xf>
    <xf numFmtId="0" fontId="2" fillId="0" borderId="21" xfId="0" applyFont="1" applyFill="1" applyBorder="1" applyAlignment="1" applyProtection="1">
      <alignment vertical="center" shrinkToFit="1"/>
      <protection locked="0"/>
    </xf>
    <xf numFmtId="0" fontId="2" fillId="0" borderId="28" xfId="0" applyFont="1" applyFill="1" applyBorder="1" applyAlignment="1" applyProtection="1">
      <alignment vertical="center" shrinkToFit="1"/>
      <protection locked="0"/>
    </xf>
    <xf numFmtId="0" fontId="3" fillId="0" borderId="3" xfId="0" applyFont="1" applyFill="1" applyBorder="1" applyAlignment="1" applyProtection="1">
      <alignment horizontal="center" vertical="center" wrapText="1"/>
      <protection locked="0"/>
    </xf>
    <xf numFmtId="0" fontId="2" fillId="0" borderId="73"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wrapText="1" shrinkToFit="1"/>
      <protection locked="0"/>
    </xf>
    <xf numFmtId="0" fontId="3" fillId="0" borderId="33" xfId="0" applyFont="1" applyFill="1" applyBorder="1" applyAlignment="1" applyProtection="1">
      <alignment horizontal="center" vertical="center" wrapText="1" shrinkToFit="1"/>
      <protection locked="0"/>
    </xf>
    <xf numFmtId="0" fontId="2" fillId="0" borderId="18"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182" fontId="2" fillId="0" borderId="55" xfId="0" applyNumberFormat="1" applyFont="1" applyFill="1" applyBorder="1" applyAlignment="1" applyProtection="1">
      <alignment horizontal="right" vertical="center"/>
      <protection locked="0"/>
    </xf>
    <xf numFmtId="182" fontId="3" fillId="0" borderId="86" xfId="0" applyNumberFormat="1" applyFont="1" applyFill="1" applyBorder="1" applyAlignment="1" applyProtection="1">
      <alignment horizontal="right" vertical="center"/>
      <protection locked="0"/>
    </xf>
    <xf numFmtId="182" fontId="3" fillId="0" borderId="30" xfId="0" applyNumberFormat="1" applyFont="1" applyFill="1" applyBorder="1" applyAlignment="1" applyProtection="1">
      <alignment horizontal="right" vertical="center"/>
      <protection locked="0"/>
    </xf>
    <xf numFmtId="0" fontId="2" fillId="0" borderId="33"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shrinkToFit="1"/>
      <protection locked="0"/>
    </xf>
    <xf numFmtId="0" fontId="2" fillId="0" borderId="1" xfId="0" applyFont="1" applyFill="1" applyBorder="1" applyAlignment="1" applyProtection="1">
      <alignment horizontal="center" vertical="center" shrinkToFit="1"/>
      <protection locked="0"/>
    </xf>
    <xf numFmtId="0" fontId="2" fillId="0" borderId="58" xfId="0" applyFont="1" applyFill="1" applyBorder="1" applyAlignment="1" applyProtection="1">
      <alignment horizontal="center" vertical="center" shrinkToFit="1"/>
      <protection locked="0"/>
    </xf>
    <xf numFmtId="0" fontId="2" fillId="0" borderId="36"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2" fillId="0" borderId="43" xfId="0" applyFont="1" applyBorder="1" applyAlignment="1" applyProtection="1">
      <alignment horizontal="center" vertical="center" shrinkToFit="1"/>
      <protection locked="0"/>
    </xf>
    <xf numFmtId="0" fontId="2" fillId="0" borderId="25" xfId="0" applyFont="1" applyBorder="1" applyAlignment="1" applyProtection="1">
      <alignment horizontal="center" vertical="center" shrinkToFit="1"/>
      <protection locked="0"/>
    </xf>
    <xf numFmtId="0" fontId="2" fillId="0" borderId="47"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48" xfId="0" applyFont="1" applyBorder="1" applyAlignment="1" applyProtection="1">
      <alignment horizontal="center" vertical="center" shrinkToFit="1"/>
      <protection locked="0"/>
    </xf>
    <xf numFmtId="0" fontId="2" fillId="0" borderId="21" xfId="0" applyFont="1" applyBorder="1" applyAlignment="1" applyProtection="1">
      <alignment horizontal="center" vertical="center" shrinkToFit="1"/>
      <protection locked="0"/>
    </xf>
    <xf numFmtId="0" fontId="2" fillId="0" borderId="44" xfId="0" applyFont="1" applyBorder="1" applyAlignment="1" applyProtection="1">
      <alignment horizontal="center" vertical="center" wrapText="1" shrinkToFit="1"/>
      <protection locked="0"/>
    </xf>
    <xf numFmtId="0" fontId="2" fillId="0" borderId="3"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46" xfId="0" applyFont="1" applyBorder="1" applyAlignment="1" applyProtection="1">
      <alignment horizontal="center" vertical="center" wrapText="1" shrinkToFit="1"/>
      <protection locked="0"/>
    </xf>
    <xf numFmtId="0" fontId="2" fillId="0" borderId="33"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74"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54"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2" fillId="0" borderId="2" xfId="0" applyFont="1" applyFill="1" applyBorder="1" applyAlignment="1" applyProtection="1">
      <alignment horizontal="center" vertical="center"/>
      <protection locked="0"/>
    </xf>
    <xf numFmtId="0" fontId="2" fillId="0" borderId="80" xfId="0" applyFont="1" applyFill="1" applyBorder="1" applyAlignment="1" applyProtection="1">
      <alignment horizontal="center" vertical="center" wrapText="1"/>
      <protection locked="0"/>
    </xf>
    <xf numFmtId="0" fontId="2" fillId="0" borderId="45" xfId="0" applyFont="1" applyFill="1" applyBorder="1" applyAlignment="1" applyProtection="1">
      <alignment horizontal="center" vertical="center" wrapText="1"/>
      <protection locked="0"/>
    </xf>
    <xf numFmtId="0" fontId="2" fillId="0" borderId="40" xfId="0" applyFont="1" applyFill="1" applyBorder="1" applyAlignment="1" applyProtection="1">
      <alignment horizontal="center" vertical="center" wrapText="1"/>
      <protection locked="0"/>
    </xf>
    <xf numFmtId="0" fontId="2" fillId="0" borderId="54"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3" fillId="0" borderId="54" xfId="0" applyFont="1" applyFill="1" applyBorder="1" applyAlignment="1" applyProtection="1">
      <alignment vertical="center" wrapText="1"/>
      <protection locked="0"/>
    </xf>
    <xf numFmtId="0" fontId="2" fillId="0" borderId="7"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0" fontId="2" fillId="0" borderId="61"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3" fillId="0" borderId="16" xfId="0" applyFont="1" applyFill="1" applyBorder="1" applyAlignment="1" applyProtection="1">
      <alignment vertical="center" wrapText="1"/>
      <protection locked="0"/>
    </xf>
    <xf numFmtId="0" fontId="3" fillId="0" borderId="3" xfId="0" applyFont="1" applyFill="1" applyBorder="1" applyAlignment="1" applyProtection="1">
      <alignment horizontal="center" vertical="center" wrapText="1" shrinkToFit="1"/>
      <protection locked="0"/>
    </xf>
    <xf numFmtId="0" fontId="3" fillId="0" borderId="54" xfId="0" applyFont="1" applyFill="1" applyBorder="1" applyAlignment="1" applyProtection="1">
      <alignment vertical="center" shrinkToFit="1"/>
      <protection locked="0"/>
    </xf>
    <xf numFmtId="0" fontId="3" fillId="0" borderId="8" xfId="0" applyFont="1" applyFill="1" applyBorder="1" applyAlignment="1" applyProtection="1">
      <alignment vertical="center" shrinkToFit="1"/>
      <protection locked="0"/>
    </xf>
    <xf numFmtId="0" fontId="3" fillId="0" borderId="75" xfId="0" applyFont="1" applyFill="1" applyBorder="1" applyAlignment="1" applyProtection="1">
      <alignment vertical="center" shrinkToFit="1"/>
      <protection locked="0"/>
    </xf>
    <xf numFmtId="0" fontId="3" fillId="0" borderId="48" xfId="0" applyFont="1" applyFill="1" applyBorder="1" applyAlignment="1" applyProtection="1">
      <alignment vertical="center" shrinkToFit="1"/>
      <protection locked="0"/>
    </xf>
    <xf numFmtId="0" fontId="3" fillId="0" borderId="21" xfId="0" applyFont="1" applyFill="1" applyBorder="1" applyAlignment="1" applyProtection="1">
      <alignment vertical="center" shrinkToFit="1"/>
      <protection locked="0"/>
    </xf>
    <xf numFmtId="0" fontId="3" fillId="0" borderId="28" xfId="0" applyFont="1" applyFill="1" applyBorder="1" applyAlignment="1" applyProtection="1">
      <alignment vertical="center" shrinkToFit="1"/>
      <protection locked="0"/>
    </xf>
    <xf numFmtId="182" fontId="2" fillId="0" borderId="54" xfId="0" applyNumberFormat="1" applyFont="1" applyFill="1" applyBorder="1" applyAlignment="1" applyProtection="1">
      <alignment horizontal="right" vertical="center" shrinkToFit="1"/>
      <protection locked="0"/>
    </xf>
    <xf numFmtId="182" fontId="3" fillId="0" borderId="75" xfId="0" applyNumberFormat="1" applyFont="1" applyFill="1" applyBorder="1" applyAlignment="1" applyProtection="1">
      <alignment vertical="center" shrinkToFit="1"/>
      <protection locked="0"/>
    </xf>
    <xf numFmtId="0" fontId="2" fillId="0" borderId="36"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1" xfId="0" applyFont="1" applyBorder="1" applyAlignment="1" applyProtection="1">
      <alignment horizontal="center" vertical="center" shrinkToFit="1"/>
      <protection locked="0"/>
    </xf>
    <xf numFmtId="0" fontId="2" fillId="0" borderId="5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64" xfId="0" applyFont="1" applyFill="1" applyBorder="1" applyAlignment="1" applyProtection="1">
      <alignment vertical="center" shrinkToFit="1"/>
      <protection locked="0"/>
    </xf>
    <xf numFmtId="0" fontId="2" fillId="0" borderId="25" xfId="0" applyFont="1" applyFill="1" applyBorder="1" applyAlignment="1" applyProtection="1">
      <alignment vertical="center" shrinkToFit="1"/>
      <protection locked="0"/>
    </xf>
    <xf numFmtId="182" fontId="3" fillId="0" borderId="8" xfId="0" applyNumberFormat="1" applyFont="1" applyFill="1" applyBorder="1" applyAlignment="1" applyProtection="1">
      <alignment vertical="center" shrinkToFit="1"/>
      <protection locked="0"/>
    </xf>
    <xf numFmtId="0" fontId="0" fillId="0" borderId="64" xfId="0" applyFill="1" applyBorder="1" applyAlignment="1" applyProtection="1">
      <alignment vertical="center" shrinkToFit="1"/>
      <protection locked="0"/>
    </xf>
    <xf numFmtId="0" fontId="0" fillId="0" borderId="28" xfId="0" applyFill="1" applyBorder="1" applyAlignment="1" applyProtection="1">
      <alignment vertical="center" shrinkToFit="1"/>
      <protection locked="0"/>
    </xf>
    <xf numFmtId="0" fontId="2" fillId="0" borderId="43" xfId="0" applyFont="1" applyFill="1" applyBorder="1" applyAlignment="1" applyProtection="1">
      <alignment horizontal="center" vertical="center" wrapText="1" shrinkToFit="1"/>
      <protection locked="0"/>
    </xf>
    <xf numFmtId="0" fontId="2" fillId="0" borderId="25" xfId="0" applyFont="1" applyFill="1" applyBorder="1" applyAlignment="1" applyProtection="1">
      <alignment horizontal="center" vertical="center" wrapText="1" shrinkToFit="1"/>
      <protection locked="0"/>
    </xf>
    <xf numFmtId="0" fontId="2" fillId="0" borderId="64" xfId="0" applyFont="1" applyFill="1" applyBorder="1" applyAlignment="1" applyProtection="1">
      <alignment horizontal="center" vertical="center" wrapText="1" shrinkToFit="1"/>
      <protection locked="0"/>
    </xf>
    <xf numFmtId="0" fontId="2" fillId="0" borderId="47" xfId="0" applyFont="1" applyFill="1" applyBorder="1" applyAlignment="1" applyProtection="1">
      <alignment horizontal="center" vertical="center" wrapText="1" shrinkToFit="1"/>
      <protection locked="0"/>
    </xf>
    <xf numFmtId="0" fontId="2" fillId="0" borderId="0" xfId="0" applyFont="1" applyFill="1" applyBorder="1" applyAlignment="1" applyProtection="1">
      <alignment horizontal="center" vertical="center" wrapText="1" shrinkToFit="1"/>
      <protection locked="0"/>
    </xf>
    <xf numFmtId="0" fontId="2" fillId="0" borderId="27" xfId="0" applyFont="1" applyFill="1" applyBorder="1" applyAlignment="1" applyProtection="1">
      <alignment horizontal="center" vertical="center" wrapText="1" shrinkToFit="1"/>
      <protection locked="0"/>
    </xf>
    <xf numFmtId="0" fontId="3" fillId="0" borderId="48" xfId="0" applyFont="1" applyFill="1" applyBorder="1" applyAlignment="1" applyProtection="1">
      <alignment vertical="center" wrapText="1"/>
      <protection locked="0"/>
    </xf>
    <xf numFmtId="0" fontId="3" fillId="0" borderId="21" xfId="0" applyFont="1" applyFill="1" applyBorder="1" applyAlignment="1" applyProtection="1">
      <alignment vertical="center" wrapText="1"/>
      <protection locked="0"/>
    </xf>
    <xf numFmtId="0" fontId="3" fillId="0" borderId="28" xfId="0" applyFont="1" applyFill="1" applyBorder="1" applyAlignment="1" applyProtection="1">
      <alignment vertical="center" wrapText="1"/>
      <protection locked="0"/>
    </xf>
    <xf numFmtId="0" fontId="2" fillId="0" borderId="2" xfId="0" applyFont="1" applyFill="1" applyBorder="1" applyAlignment="1" applyProtection="1">
      <alignment horizontal="center" vertical="center" wrapText="1" shrinkToFit="1"/>
      <protection locked="0"/>
    </xf>
    <xf numFmtId="0" fontId="2" fillId="0" borderId="18" xfId="0" applyFont="1" applyFill="1" applyBorder="1" applyAlignment="1" applyProtection="1">
      <alignment horizontal="center" vertical="center" wrapText="1" shrinkToFit="1"/>
      <protection locked="0"/>
    </xf>
    <xf numFmtId="0" fontId="2" fillId="0" borderId="55" xfId="0" applyFont="1" applyFill="1" applyBorder="1" applyAlignment="1" applyProtection="1">
      <alignment horizontal="center" vertical="center" wrapText="1" shrinkToFit="1"/>
      <protection locked="0"/>
    </xf>
    <xf numFmtId="0" fontId="3" fillId="0" borderId="30" xfId="0" applyFont="1" applyFill="1" applyBorder="1" applyAlignment="1" applyProtection="1">
      <alignment vertical="center" wrapText="1"/>
      <protection locked="0"/>
    </xf>
    <xf numFmtId="0" fontId="3" fillId="0" borderId="31" xfId="0" applyFont="1" applyFill="1" applyBorder="1" applyAlignment="1" applyProtection="1">
      <alignment vertical="center" wrapText="1"/>
      <protection locked="0"/>
    </xf>
    <xf numFmtId="0" fontId="2" fillId="0" borderId="35" xfId="0" applyFont="1" applyFill="1" applyBorder="1" applyAlignment="1" applyProtection="1">
      <alignment horizontal="center" vertical="center" shrinkToFit="1"/>
      <protection locked="0"/>
    </xf>
    <xf numFmtId="0" fontId="2" fillId="0" borderId="55" xfId="0" applyFont="1" applyBorder="1" applyAlignment="1" applyProtection="1">
      <alignment horizontal="center" vertical="center" wrapText="1" shrinkToFit="1"/>
      <protection locked="0"/>
    </xf>
    <xf numFmtId="0" fontId="3" fillId="0" borderId="30" xfId="0" applyFont="1" applyBorder="1" applyAlignment="1" applyProtection="1">
      <alignment vertical="center" wrapText="1"/>
      <protection locked="0"/>
    </xf>
    <xf numFmtId="0" fontId="3" fillId="0" borderId="31" xfId="0" applyFont="1" applyBorder="1" applyAlignment="1" applyProtection="1">
      <alignment vertical="center" wrapText="1"/>
      <protection locked="0"/>
    </xf>
    <xf numFmtId="0" fontId="2" fillId="0" borderId="68"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protection locked="0"/>
    </xf>
    <xf numFmtId="0" fontId="2" fillId="0" borderId="24" xfId="0" applyFont="1" applyBorder="1" applyAlignment="1" applyProtection="1">
      <alignment horizontal="center" vertical="center" shrinkToFit="1"/>
      <protection locked="0"/>
    </xf>
    <xf numFmtId="0" fontId="2" fillId="0" borderId="0" xfId="0" applyFont="1" applyAlignment="1" applyProtection="1">
      <alignment horizontal="left" vertical="top" wrapText="1"/>
      <protection locked="0"/>
    </xf>
    <xf numFmtId="0" fontId="2" fillId="0" borderId="0" xfId="0" applyFont="1" applyAlignment="1" applyProtection="1">
      <alignment vertical="center" wrapText="1"/>
      <protection locked="0"/>
    </xf>
    <xf numFmtId="0" fontId="15" fillId="0" borderId="39" xfId="0" applyFont="1" applyBorder="1" applyAlignment="1">
      <alignment horizontal="distributed" vertical="center" justifyLastLine="1"/>
    </xf>
    <xf numFmtId="0" fontId="15" fillId="0" borderId="45" xfId="0" applyFont="1" applyBorder="1" applyAlignment="1">
      <alignment horizontal="distributed" vertical="center" justifyLastLine="1"/>
    </xf>
    <xf numFmtId="0" fontId="15" fillId="0" borderId="93" xfId="0" applyFont="1" applyBorder="1" applyAlignment="1">
      <alignment horizontal="distributed" vertical="center" justifyLastLine="1"/>
    </xf>
    <xf numFmtId="0" fontId="15" fillId="0" borderId="90" xfId="0" applyFont="1" applyBorder="1" applyAlignment="1">
      <alignment horizontal="left" vertical="center" wrapText="1"/>
    </xf>
    <xf numFmtId="0" fontId="0" fillId="0" borderId="91" xfId="0" applyBorder="1" applyAlignment="1">
      <alignment horizontal="left" vertical="center"/>
    </xf>
    <xf numFmtId="0" fontId="0" fillId="0" borderId="92" xfId="0" applyBorder="1" applyAlignment="1">
      <alignment horizontal="left" vertical="center"/>
    </xf>
    <xf numFmtId="0" fontId="0" fillId="0" borderId="94" xfId="0" applyBorder="1" applyAlignment="1">
      <alignment horizontal="left" vertical="center"/>
    </xf>
    <xf numFmtId="0" fontId="0" fillId="0" borderId="95" xfId="0" applyBorder="1" applyAlignment="1">
      <alignment horizontal="left" vertical="center"/>
    </xf>
    <xf numFmtId="0" fontId="0" fillId="0" borderId="96" xfId="0" applyBorder="1" applyAlignment="1">
      <alignment horizontal="left" vertical="center"/>
    </xf>
    <xf numFmtId="0" fontId="15" fillId="0" borderId="7" xfId="0" applyFont="1" applyFill="1" applyBorder="1" applyAlignment="1">
      <alignment horizontal="center" vertical="center" wrapText="1"/>
    </xf>
    <xf numFmtId="0" fontId="15" fillId="0" borderId="1" xfId="0" applyFont="1" applyFill="1" applyBorder="1" applyAlignment="1">
      <alignment horizontal="center" vertical="center"/>
    </xf>
    <xf numFmtId="0" fontId="12" fillId="0" borderId="89" xfId="0" applyFont="1" applyBorder="1" applyAlignment="1">
      <alignment horizontal="distributed" vertical="center" wrapText="1" justifyLastLine="1"/>
    </xf>
    <xf numFmtId="0" fontId="12" fillId="0" borderId="44" xfId="0" applyFont="1" applyBorder="1" applyAlignment="1">
      <alignment horizontal="distributed" vertical="center" wrapText="1" justifyLastLine="1"/>
    </xf>
    <xf numFmtId="0" fontId="12" fillId="0" borderId="13" xfId="0" applyFont="1" applyBorder="1" applyAlignment="1">
      <alignment horizontal="distributed" vertical="center" wrapText="1" justifyLastLine="1"/>
    </xf>
    <xf numFmtId="0" fontId="12" fillId="0" borderId="4" xfId="0" applyFont="1" applyBorder="1" applyAlignment="1">
      <alignment horizontal="distributed" vertical="center" wrapText="1" justifyLastLine="1"/>
    </xf>
    <xf numFmtId="0" fontId="12" fillId="0" borderId="97" xfId="0" applyFont="1" applyBorder="1" applyAlignment="1">
      <alignment vertical="center" wrapText="1"/>
    </xf>
    <xf numFmtId="0" fontId="12" fillId="0" borderId="38" xfId="0" applyFont="1" applyBorder="1" applyAlignment="1">
      <alignment vertical="center" wrapText="1"/>
    </xf>
    <xf numFmtId="0" fontId="12" fillId="0" borderId="80" xfId="0" applyFont="1" applyBorder="1" applyAlignment="1">
      <alignment horizontal="distributed" vertical="center" wrapText="1" justifyLastLine="1"/>
    </xf>
    <xf numFmtId="0" fontId="12" fillId="0" borderId="40" xfId="0" applyFont="1" applyBorder="1" applyAlignment="1">
      <alignment horizontal="distributed" vertical="center" wrapText="1" justifyLastLine="1"/>
    </xf>
    <xf numFmtId="0" fontId="12" fillId="0" borderId="54" xfId="0" applyFont="1" applyBorder="1" applyAlignment="1">
      <alignment horizontal="distributed" vertical="center" wrapText="1" justifyLastLine="1"/>
    </xf>
    <xf numFmtId="0" fontId="12" fillId="0" borderId="6" xfId="0" applyFont="1" applyBorder="1" applyAlignment="1">
      <alignment horizontal="distributed" vertical="center" wrapText="1" justifyLastLine="1"/>
    </xf>
    <xf numFmtId="0" fontId="12" fillId="0" borderId="54" xfId="0" applyFont="1" applyBorder="1" applyAlignment="1">
      <alignment vertical="center" wrapText="1"/>
    </xf>
    <xf numFmtId="0" fontId="12" fillId="0" borderId="6" xfId="0" applyFont="1" applyBorder="1" applyAlignment="1">
      <alignment vertical="center" wrapText="1"/>
    </xf>
    <xf numFmtId="0" fontId="12" fillId="0" borderId="48" xfId="0" applyFont="1" applyBorder="1" applyAlignment="1">
      <alignment vertical="center" wrapText="1"/>
    </xf>
    <xf numFmtId="0" fontId="0" fillId="0" borderId="14" xfId="0" applyBorder="1" applyAlignment="1">
      <alignment vertical="center" wrapText="1"/>
    </xf>
    <xf numFmtId="0" fontId="12" fillId="0" borderId="54" xfId="0" applyFont="1" applyBorder="1" applyAlignment="1">
      <alignment vertical="center"/>
    </xf>
    <xf numFmtId="0" fontId="0" fillId="0" borderId="6" xfId="0" applyBorder="1" applyAlignment="1">
      <alignment vertical="center"/>
    </xf>
    <xf numFmtId="0" fontId="12" fillId="0" borderId="97" xfId="0" applyFont="1" applyBorder="1" applyAlignment="1">
      <alignment vertical="center"/>
    </xf>
    <xf numFmtId="0" fontId="0" fillId="0" borderId="38" xfId="0" applyBorder="1" applyAlignment="1">
      <alignment vertical="center"/>
    </xf>
  </cellXfs>
  <cellStyles count="2">
    <cellStyle name="桁区切り" xfId="1" builtinId="6"/>
    <cellStyle name="標準" xfId="0" builtinId="0"/>
  </cellStyles>
  <dxfs count="0"/>
  <tableStyles count="0" defaultTableStyle="TableStyleMedium9" defaultPivotStyle="PivotStyleLight16"/>
  <colors>
    <mruColors>
      <color rgb="FFFF00FF"/>
      <color rgb="FFCCFFFF"/>
      <color rgb="FF0000FF"/>
      <color rgb="FFCC00CC"/>
      <color rgb="FF99FFCC"/>
      <color rgb="FF66FFFF"/>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customXml" Target="../customXml/item1.xml" /><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10" Type="http://schemas.openxmlformats.org/officeDocument/2006/relationships/customXml" Target="../customXml/item3.xml" /><Relationship Id="rId4" Type="http://schemas.openxmlformats.org/officeDocument/2006/relationships/theme" Target="theme/theme1.xml" /><Relationship Id="rId9" Type="http://schemas.openxmlformats.org/officeDocument/2006/relationships/customXml" Target="../customXml/item2.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MSゴシック">
      <a:majorFont>
        <a:latin typeface="Arial"/>
        <a:ea typeface="ＭＳ ゴシック"/>
        <a:cs typeface=""/>
      </a:majorFont>
      <a:minorFont>
        <a:latin typeface="Arial"/>
        <a:ea typeface="ＭＳ ゴシック"/>
        <a:cs typeface=""/>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rId2" Type="http://schemas.openxmlformats.org/officeDocument/2006/relationships/vmlDrawing" Target="../drawings/vmlDrawing1.v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2" Type="http://schemas.openxmlformats.org/officeDocument/2006/relationships/vmlDrawing" Target="../drawings/vmlDrawing2.vml" /><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2" Type="http://schemas.openxmlformats.org/officeDocument/2006/relationships/vmlDrawing" Target="../drawings/vmlDrawing3.vml" /><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2:U54"/>
  <sheetViews>
    <sheetView tabSelected="1" view="pageBreakPreview" zoomScale="115" zoomScaleNormal="100" zoomScaleSheetLayoutView="115" workbookViewId="0">
      <selection activeCell="F23" sqref="F23:U29"/>
    </sheetView>
  </sheetViews>
  <sheetFormatPr defaultColWidth="9" defaultRowHeight="13.5"/>
  <cols>
    <col min="1" max="1" width="9.625" style="20" customWidth="1"/>
    <col min="2" max="3" width="1.625" style="20" customWidth="1"/>
    <col min="4" max="5" width="2.125" style="20" customWidth="1"/>
    <col min="6" max="6" width="4.625" style="20" customWidth="1"/>
    <col min="7" max="8" width="8.625" style="20" customWidth="1"/>
    <col min="9" max="10" width="6.625" style="20" customWidth="1"/>
    <col min="11" max="11" width="5.625" style="20" customWidth="1"/>
    <col min="12" max="12" width="6.625" style="20" customWidth="1"/>
    <col min="13" max="13" width="5.625" style="20" customWidth="1"/>
    <col min="14" max="16" width="6.625" style="20" customWidth="1"/>
    <col min="17" max="17" width="5.625" style="20" customWidth="1"/>
    <col min="18" max="18" width="6.625" style="20" customWidth="1"/>
    <col min="19" max="20" width="12.625" style="20" customWidth="1"/>
    <col min="21" max="21" width="13.625" style="20" customWidth="1"/>
    <col min="22" max="23" width="2.625" style="20" customWidth="1"/>
    <col min="24" max="16384" width="9" style="20"/>
  </cols>
  <sheetData>
    <row r="2" spans="2:21" ht="15" customHeight="1">
      <c r="U2" s="75" t="s">
        <v>121</v>
      </c>
    </row>
    <row r="3" spans="2:21" ht="18" customHeight="1">
      <c r="B3" s="22" t="s">
        <v>53</v>
      </c>
      <c r="C3" s="23"/>
    </row>
    <row r="4" spans="2:21" ht="6.95" customHeight="1"/>
    <row r="5" spans="2:21" ht="15" customHeight="1">
      <c r="C5" s="20" t="s">
        <v>109</v>
      </c>
    </row>
    <row r="6" spans="2:21" ht="15" customHeight="1" thickBot="1">
      <c r="U6" s="1" t="s">
        <v>86</v>
      </c>
    </row>
    <row r="7" spans="2:21" ht="15" customHeight="1">
      <c r="D7" s="256" t="s">
        <v>40</v>
      </c>
      <c r="E7" s="257"/>
      <c r="F7" s="257"/>
      <c r="G7" s="257"/>
      <c r="H7" s="258"/>
      <c r="I7" s="208" t="s">
        <v>77</v>
      </c>
      <c r="J7" s="210"/>
      <c r="K7" s="251" t="s">
        <v>99</v>
      </c>
      <c r="L7" s="252"/>
      <c r="M7" s="253"/>
      <c r="N7" s="253"/>
      <c r="O7" s="253"/>
      <c r="P7" s="210"/>
      <c r="Q7" s="272" t="s">
        <v>0</v>
      </c>
      <c r="R7" s="273"/>
      <c r="S7" s="266" t="s">
        <v>41</v>
      </c>
      <c r="T7" s="266" t="s">
        <v>6</v>
      </c>
      <c r="U7" s="268" t="s">
        <v>1</v>
      </c>
    </row>
    <row r="8" spans="2:21" ht="15" customHeight="1">
      <c r="D8" s="259"/>
      <c r="E8" s="260"/>
      <c r="F8" s="260"/>
      <c r="G8" s="260"/>
      <c r="H8" s="261"/>
      <c r="I8" s="202"/>
      <c r="J8" s="201"/>
      <c r="K8" s="254"/>
      <c r="L8" s="255"/>
      <c r="M8" s="255"/>
      <c r="N8" s="255"/>
      <c r="O8" s="255"/>
      <c r="P8" s="201"/>
      <c r="Q8" s="211"/>
      <c r="R8" s="212"/>
      <c r="S8" s="267"/>
      <c r="T8" s="267"/>
      <c r="U8" s="269"/>
    </row>
    <row r="9" spans="2:21" ht="15" customHeight="1">
      <c r="D9" s="259"/>
      <c r="E9" s="260"/>
      <c r="F9" s="260"/>
      <c r="G9" s="260"/>
      <c r="H9" s="261"/>
      <c r="I9" s="202"/>
      <c r="J9" s="201"/>
      <c r="K9" s="248" t="s">
        <v>141</v>
      </c>
      <c r="L9" s="249"/>
      <c r="M9" s="270" t="s">
        <v>54</v>
      </c>
      <c r="N9" s="271"/>
      <c r="O9" s="199"/>
      <c r="P9" s="201"/>
      <c r="Q9" s="211"/>
      <c r="R9" s="212"/>
      <c r="S9" s="267"/>
      <c r="T9" s="267"/>
      <c r="U9" s="269"/>
    </row>
    <row r="10" spans="2:21" ht="15" customHeight="1">
      <c r="D10" s="259"/>
      <c r="E10" s="260"/>
      <c r="F10" s="260"/>
      <c r="G10" s="260"/>
      <c r="H10" s="261"/>
      <c r="I10" s="202"/>
      <c r="J10" s="201"/>
      <c r="K10" s="250"/>
      <c r="L10" s="201"/>
      <c r="M10" s="211" t="s">
        <v>55</v>
      </c>
      <c r="N10" s="212"/>
      <c r="O10" s="199"/>
      <c r="P10" s="201"/>
      <c r="Q10" s="211"/>
      <c r="R10" s="212"/>
      <c r="S10" s="267"/>
      <c r="T10" s="267"/>
      <c r="U10" s="24" t="s">
        <v>62</v>
      </c>
    </row>
    <row r="11" spans="2:21" ht="15" customHeight="1">
      <c r="D11" s="259"/>
      <c r="E11" s="260"/>
      <c r="F11" s="260"/>
      <c r="G11" s="260"/>
      <c r="H11" s="261"/>
      <c r="I11" s="211" t="s">
        <v>2</v>
      </c>
      <c r="J11" s="201"/>
      <c r="K11" s="211" t="s">
        <v>56</v>
      </c>
      <c r="L11" s="201"/>
      <c r="M11" s="211" t="s">
        <v>57</v>
      </c>
      <c r="N11" s="201"/>
      <c r="O11" s="211" t="s">
        <v>58</v>
      </c>
      <c r="P11" s="261"/>
      <c r="Q11" s="211" t="s">
        <v>59</v>
      </c>
      <c r="R11" s="212"/>
      <c r="S11" s="25" t="s">
        <v>60</v>
      </c>
      <c r="T11" s="25" t="s">
        <v>61</v>
      </c>
      <c r="U11" s="24" t="s">
        <v>63</v>
      </c>
    </row>
    <row r="12" spans="2:21" ht="15" customHeight="1" thickBot="1">
      <c r="D12" s="262"/>
      <c r="E12" s="263"/>
      <c r="F12" s="263"/>
      <c r="G12" s="263"/>
      <c r="H12" s="264"/>
      <c r="I12" s="213" t="s">
        <v>78</v>
      </c>
      <c r="J12" s="265"/>
      <c r="K12" s="213" t="s">
        <v>78</v>
      </c>
      <c r="L12" s="265"/>
      <c r="M12" s="213" t="s">
        <v>78</v>
      </c>
      <c r="N12" s="265"/>
      <c r="O12" s="213" t="s">
        <v>78</v>
      </c>
      <c r="P12" s="265"/>
      <c r="Q12" s="213" t="s">
        <v>78</v>
      </c>
      <c r="R12" s="214"/>
      <c r="S12" s="26" t="s">
        <v>78</v>
      </c>
      <c r="T12" s="26" t="s">
        <v>78</v>
      </c>
      <c r="U12" s="27" t="s">
        <v>78</v>
      </c>
    </row>
    <row r="13" spans="2:21" ht="32.1" customHeight="1" thickBot="1">
      <c r="D13" s="224" t="s">
        <v>76</v>
      </c>
      <c r="E13" s="225"/>
      <c r="F13" s="226"/>
      <c r="G13" s="240" t="s">
        <v>110</v>
      </c>
      <c r="H13" s="241"/>
      <c r="I13" s="215">
        <v>7501542</v>
      </c>
      <c r="J13" s="216"/>
      <c r="K13" s="215">
        <v>0</v>
      </c>
      <c r="L13" s="216"/>
      <c r="M13" s="215">
        <v>2942928</v>
      </c>
      <c r="N13" s="216"/>
      <c r="O13" s="204">
        <f>K13+M13</f>
        <v>2942928</v>
      </c>
      <c r="P13" s="205"/>
      <c r="Q13" s="215">
        <v>0</v>
      </c>
      <c r="R13" s="216"/>
      <c r="S13" s="28">
        <v>4125860</v>
      </c>
      <c r="T13" s="28">
        <v>342926</v>
      </c>
      <c r="U13" s="3">
        <f>I13+SUM(O13:S13)-T13</f>
        <v>14227404</v>
      </c>
    </row>
    <row r="14" spans="2:21" ht="32.1" customHeight="1" thickTop="1" thickBot="1">
      <c r="D14" s="227"/>
      <c r="E14" s="228"/>
      <c r="F14" s="229"/>
      <c r="G14" s="242" t="s">
        <v>111</v>
      </c>
      <c r="H14" s="243"/>
      <c r="I14" s="217">
        <v>5459390</v>
      </c>
      <c r="J14" s="218"/>
      <c r="K14" s="217">
        <v>0</v>
      </c>
      <c r="L14" s="218"/>
      <c r="M14" s="217">
        <v>0</v>
      </c>
      <c r="N14" s="218"/>
      <c r="O14" s="222">
        <f t="shared" ref="O14:O18" si="0">K14+M14</f>
        <v>0</v>
      </c>
      <c r="P14" s="223"/>
      <c r="Q14" s="217">
        <v>338054</v>
      </c>
      <c r="R14" s="218"/>
      <c r="S14" s="29">
        <v>7557425</v>
      </c>
      <c r="T14" s="29">
        <v>1083846</v>
      </c>
      <c r="U14" s="4">
        <f>I14+SUM(O14:S14)-T14</f>
        <v>12271023</v>
      </c>
    </row>
    <row r="15" spans="2:21" ht="32.1" customHeight="1" thickTop="1" thickBot="1">
      <c r="D15" s="230"/>
      <c r="E15" s="231"/>
      <c r="F15" s="232"/>
      <c r="G15" s="244" t="s">
        <v>112</v>
      </c>
      <c r="H15" s="245"/>
      <c r="I15" s="206">
        <f>SUM(I13:I14)</f>
        <v>12960932</v>
      </c>
      <c r="J15" s="207"/>
      <c r="K15" s="206">
        <f t="shared" ref="K15:U15" si="1">SUM(K13:K14)</f>
        <v>0</v>
      </c>
      <c r="L15" s="207"/>
      <c r="M15" s="206">
        <f t="shared" si="1"/>
        <v>2942928</v>
      </c>
      <c r="N15" s="207"/>
      <c r="O15" s="206">
        <f t="shared" si="1"/>
        <v>2942928</v>
      </c>
      <c r="P15" s="207"/>
      <c r="Q15" s="206">
        <f t="shared" si="1"/>
        <v>338054</v>
      </c>
      <c r="R15" s="207"/>
      <c r="S15" s="60">
        <f t="shared" si="1"/>
        <v>11683285</v>
      </c>
      <c r="T15" s="60">
        <f t="shared" si="1"/>
        <v>1426772</v>
      </c>
      <c r="U15" s="61">
        <f t="shared" si="1"/>
        <v>26498427</v>
      </c>
    </row>
    <row r="16" spans="2:21" ht="32.1" customHeight="1" thickBot="1">
      <c r="D16" s="233" t="s">
        <v>7</v>
      </c>
      <c r="E16" s="234"/>
      <c r="F16" s="235"/>
      <c r="G16" s="240" t="s">
        <v>113</v>
      </c>
      <c r="H16" s="246"/>
      <c r="I16" s="204">
        <f>I13</f>
        <v>7501542</v>
      </c>
      <c r="J16" s="205"/>
      <c r="K16" s="204">
        <f>K13</f>
        <v>0</v>
      </c>
      <c r="L16" s="205"/>
      <c r="M16" s="204">
        <f t="shared" ref="M16" si="2">ROUND(M13*1.1,0)</f>
        <v>3237221</v>
      </c>
      <c r="N16" s="205"/>
      <c r="O16" s="204">
        <f t="shared" si="0"/>
        <v>3237221</v>
      </c>
      <c r="P16" s="205"/>
      <c r="Q16" s="204">
        <f>Q13</f>
        <v>0</v>
      </c>
      <c r="R16" s="205"/>
      <c r="S16" s="5">
        <f t="shared" ref="S16:T16" si="3">ROUND(S13*1.1,0)</f>
        <v>4538446</v>
      </c>
      <c r="T16" s="5">
        <f t="shared" si="3"/>
        <v>377219</v>
      </c>
      <c r="U16" s="3">
        <f>I16+SUM(O16:S16)-T16</f>
        <v>14899990</v>
      </c>
    </row>
    <row r="17" spans="4:21" ht="32.1" customHeight="1" thickTop="1" thickBot="1">
      <c r="D17" s="236"/>
      <c r="E17" s="237"/>
      <c r="F17" s="238"/>
      <c r="G17" s="244" t="s">
        <v>122</v>
      </c>
      <c r="H17" s="247"/>
      <c r="I17" s="206">
        <f>I16+I14</f>
        <v>12960932</v>
      </c>
      <c r="J17" s="207"/>
      <c r="K17" s="206">
        <f t="shared" ref="K17:U17" si="4">K16+K14</f>
        <v>0</v>
      </c>
      <c r="L17" s="207"/>
      <c r="M17" s="206">
        <f t="shared" si="4"/>
        <v>3237221</v>
      </c>
      <c r="N17" s="207"/>
      <c r="O17" s="206">
        <f t="shared" si="4"/>
        <v>3237221</v>
      </c>
      <c r="P17" s="207"/>
      <c r="Q17" s="206">
        <f t="shared" si="4"/>
        <v>338054</v>
      </c>
      <c r="R17" s="207"/>
      <c r="S17" s="60">
        <f t="shared" si="4"/>
        <v>12095871</v>
      </c>
      <c r="T17" s="60">
        <f t="shared" si="4"/>
        <v>1461065</v>
      </c>
      <c r="U17" s="61">
        <f t="shared" si="4"/>
        <v>27171013</v>
      </c>
    </row>
    <row r="18" spans="4:21" ht="32.1" customHeight="1" thickBot="1">
      <c r="D18" s="233" t="s">
        <v>42</v>
      </c>
      <c r="E18" s="234"/>
      <c r="F18" s="235"/>
      <c r="G18" s="240" t="s">
        <v>114</v>
      </c>
      <c r="H18" s="246"/>
      <c r="I18" s="204">
        <f>I13</f>
        <v>7501542</v>
      </c>
      <c r="J18" s="205"/>
      <c r="K18" s="204">
        <f>K13</f>
        <v>0</v>
      </c>
      <c r="L18" s="205"/>
      <c r="M18" s="204">
        <f t="shared" ref="M18" si="5">ROUND(M13*0.9,0)</f>
        <v>2648635</v>
      </c>
      <c r="N18" s="205"/>
      <c r="O18" s="204">
        <f t="shared" si="0"/>
        <v>2648635</v>
      </c>
      <c r="P18" s="205"/>
      <c r="Q18" s="204">
        <f>Q13</f>
        <v>0</v>
      </c>
      <c r="R18" s="205"/>
      <c r="S18" s="5">
        <f>ROUND(S13*0.9,0)</f>
        <v>3713274</v>
      </c>
      <c r="T18" s="5">
        <f>ROUND(T13*0.9,0)</f>
        <v>308633</v>
      </c>
      <c r="U18" s="3">
        <f>I18+SUM(O18:S18)-T18</f>
        <v>13554818</v>
      </c>
    </row>
    <row r="19" spans="4:21" ht="32.1" customHeight="1" thickTop="1" thickBot="1">
      <c r="D19" s="236"/>
      <c r="E19" s="237"/>
      <c r="F19" s="238"/>
      <c r="G19" s="244" t="s">
        <v>123</v>
      </c>
      <c r="H19" s="247"/>
      <c r="I19" s="206">
        <f>I18+I14</f>
        <v>12960932</v>
      </c>
      <c r="J19" s="207"/>
      <c r="K19" s="206">
        <f t="shared" ref="K19:U19" si="6">K18+K14</f>
        <v>0</v>
      </c>
      <c r="L19" s="207"/>
      <c r="M19" s="206">
        <f t="shared" si="6"/>
        <v>2648635</v>
      </c>
      <c r="N19" s="207"/>
      <c r="O19" s="206">
        <f t="shared" si="6"/>
        <v>2648635</v>
      </c>
      <c r="P19" s="207"/>
      <c r="Q19" s="206">
        <f t="shared" si="6"/>
        <v>338054</v>
      </c>
      <c r="R19" s="207"/>
      <c r="S19" s="60">
        <f t="shared" si="6"/>
        <v>11270699</v>
      </c>
      <c r="T19" s="60">
        <f t="shared" si="6"/>
        <v>1392479</v>
      </c>
      <c r="U19" s="61">
        <f t="shared" si="6"/>
        <v>25825841</v>
      </c>
    </row>
    <row r="20" spans="4:21" ht="6.95" customHeight="1"/>
    <row r="21" spans="4:21" ht="14.45" customHeight="1">
      <c r="D21" s="20" t="s">
        <v>79</v>
      </c>
    </row>
    <row r="22" spans="4:21" ht="14.45" customHeight="1">
      <c r="E22" s="20" t="s">
        <v>125</v>
      </c>
    </row>
    <row r="23" spans="4:21" ht="14.45" customHeight="1">
      <c r="F23" s="239" t="s">
        <v>142</v>
      </c>
      <c r="G23" s="239"/>
      <c r="H23" s="239"/>
      <c r="I23" s="239"/>
      <c r="J23" s="239"/>
      <c r="K23" s="239"/>
      <c r="L23" s="239"/>
      <c r="M23" s="239"/>
      <c r="N23" s="239"/>
      <c r="O23" s="239"/>
      <c r="P23" s="239"/>
      <c r="Q23" s="239"/>
      <c r="R23" s="239"/>
      <c r="S23" s="239"/>
      <c r="T23" s="239"/>
      <c r="U23" s="239"/>
    </row>
    <row r="24" spans="4:21" ht="14.45" customHeight="1">
      <c r="F24" s="239"/>
      <c r="G24" s="239"/>
      <c r="H24" s="239"/>
      <c r="I24" s="239"/>
      <c r="J24" s="239"/>
      <c r="K24" s="239"/>
      <c r="L24" s="239"/>
      <c r="M24" s="239"/>
      <c r="N24" s="239"/>
      <c r="O24" s="239"/>
      <c r="P24" s="239"/>
      <c r="Q24" s="239"/>
      <c r="R24" s="239"/>
      <c r="S24" s="239"/>
      <c r="T24" s="239"/>
      <c r="U24" s="239"/>
    </row>
    <row r="25" spans="4:21" ht="14.45" customHeight="1">
      <c r="F25" s="239"/>
      <c r="G25" s="239"/>
      <c r="H25" s="239"/>
      <c r="I25" s="239"/>
      <c r="J25" s="239"/>
      <c r="K25" s="239"/>
      <c r="L25" s="239"/>
      <c r="M25" s="239"/>
      <c r="N25" s="239"/>
      <c r="O25" s="239"/>
      <c r="P25" s="239"/>
      <c r="Q25" s="239"/>
      <c r="R25" s="239"/>
      <c r="S25" s="239"/>
      <c r="T25" s="239"/>
      <c r="U25" s="239"/>
    </row>
    <row r="26" spans="4:21" ht="14.45" customHeight="1">
      <c r="F26" s="239"/>
      <c r="G26" s="239"/>
      <c r="H26" s="239"/>
      <c r="I26" s="239"/>
      <c r="J26" s="239"/>
      <c r="K26" s="239"/>
      <c r="L26" s="239"/>
      <c r="M26" s="239"/>
      <c r="N26" s="239"/>
      <c r="O26" s="239"/>
      <c r="P26" s="239"/>
      <c r="Q26" s="239"/>
      <c r="R26" s="239"/>
      <c r="S26" s="239"/>
      <c r="T26" s="239"/>
      <c r="U26" s="239"/>
    </row>
    <row r="27" spans="4:21" ht="14.45" customHeight="1">
      <c r="F27" s="239"/>
      <c r="G27" s="239"/>
      <c r="H27" s="239"/>
      <c r="I27" s="239"/>
      <c r="J27" s="239"/>
      <c r="K27" s="239"/>
      <c r="L27" s="239"/>
      <c r="M27" s="239"/>
      <c r="N27" s="239"/>
      <c r="O27" s="239"/>
      <c r="P27" s="239"/>
      <c r="Q27" s="239"/>
      <c r="R27" s="239"/>
      <c r="S27" s="239"/>
      <c r="T27" s="239"/>
      <c r="U27" s="239"/>
    </row>
    <row r="28" spans="4:21" ht="14.45" customHeight="1">
      <c r="F28" s="239"/>
      <c r="G28" s="239"/>
      <c r="H28" s="239"/>
      <c r="I28" s="239"/>
      <c r="J28" s="239"/>
      <c r="K28" s="239"/>
      <c r="L28" s="239"/>
      <c r="M28" s="239"/>
      <c r="N28" s="239"/>
      <c r="O28" s="239"/>
      <c r="P28" s="239"/>
      <c r="Q28" s="239"/>
      <c r="R28" s="239"/>
      <c r="S28" s="239"/>
      <c r="T28" s="239"/>
      <c r="U28" s="239"/>
    </row>
    <row r="29" spans="4:21" ht="14.45" customHeight="1">
      <c r="F29" s="239"/>
      <c r="G29" s="239"/>
      <c r="H29" s="239"/>
      <c r="I29" s="239"/>
      <c r="J29" s="239"/>
      <c r="K29" s="239"/>
      <c r="L29" s="239"/>
      <c r="M29" s="239"/>
      <c r="N29" s="239"/>
      <c r="O29" s="239"/>
      <c r="P29" s="239"/>
      <c r="Q29" s="239"/>
      <c r="R29" s="239"/>
      <c r="S29" s="239"/>
      <c r="T29" s="239"/>
      <c r="U29" s="239"/>
    </row>
    <row r="30" spans="4:21" ht="6.95" customHeight="1">
      <c r="F30" s="56"/>
      <c r="G30" s="56"/>
      <c r="H30" s="56"/>
      <c r="I30" s="56"/>
      <c r="J30" s="56"/>
      <c r="K30" s="56"/>
      <c r="L30" s="56"/>
      <c r="M30" s="56"/>
      <c r="N30" s="56"/>
      <c r="O30" s="56"/>
      <c r="P30" s="56"/>
      <c r="Q30" s="56"/>
      <c r="R30" s="56"/>
      <c r="S30" s="56"/>
      <c r="T30" s="56"/>
      <c r="U30" s="56"/>
    </row>
    <row r="31" spans="4:21" ht="14.45" customHeight="1">
      <c r="E31" s="20" t="s">
        <v>126</v>
      </c>
    </row>
    <row r="32" spans="4:21" ht="14.45" customHeight="1">
      <c r="F32" s="239" t="s">
        <v>127</v>
      </c>
      <c r="G32" s="239"/>
      <c r="H32" s="239"/>
      <c r="I32" s="239"/>
      <c r="J32" s="239"/>
      <c r="K32" s="239"/>
      <c r="L32" s="239"/>
      <c r="M32" s="239"/>
      <c r="N32" s="239"/>
      <c r="O32" s="239"/>
      <c r="P32" s="239"/>
      <c r="Q32" s="239"/>
      <c r="R32" s="239"/>
      <c r="S32" s="239"/>
      <c r="T32" s="239"/>
      <c r="U32" s="239"/>
    </row>
    <row r="33" spans="3:21" ht="14.45" customHeight="1">
      <c r="F33" s="239"/>
      <c r="G33" s="239"/>
      <c r="H33" s="239"/>
      <c r="I33" s="239"/>
      <c r="J33" s="239"/>
      <c r="K33" s="239"/>
      <c r="L33" s="239"/>
      <c r="M33" s="239"/>
      <c r="N33" s="239"/>
      <c r="O33" s="239"/>
      <c r="P33" s="239"/>
      <c r="Q33" s="239"/>
      <c r="R33" s="239"/>
      <c r="S33" s="239"/>
      <c r="T33" s="239"/>
      <c r="U33" s="239"/>
    </row>
    <row r="34" spans="3:21" ht="14.45" customHeight="1">
      <c r="F34" s="239"/>
      <c r="G34" s="239"/>
      <c r="H34" s="239"/>
      <c r="I34" s="239"/>
      <c r="J34" s="239"/>
      <c r="K34" s="239"/>
      <c r="L34" s="239"/>
      <c r="M34" s="239"/>
      <c r="N34" s="239"/>
      <c r="O34" s="239"/>
      <c r="P34" s="239"/>
      <c r="Q34" s="239"/>
      <c r="R34" s="239"/>
      <c r="S34" s="239"/>
      <c r="T34" s="239"/>
      <c r="U34" s="239"/>
    </row>
    <row r="35" spans="3:21" ht="6.95" customHeight="1"/>
    <row r="36" spans="3:21" ht="15" customHeight="1"/>
    <row r="37" spans="3:21" ht="15" customHeight="1">
      <c r="C37" s="20" t="s">
        <v>115</v>
      </c>
    </row>
    <row r="38" spans="3:21" ht="15" customHeight="1" thickBot="1">
      <c r="K38" s="21"/>
      <c r="L38" s="21"/>
      <c r="P38" s="1"/>
      <c r="Q38" s="1" t="s">
        <v>87</v>
      </c>
    </row>
    <row r="39" spans="3:21" ht="15" customHeight="1">
      <c r="D39" s="298" t="s">
        <v>40</v>
      </c>
      <c r="E39" s="252"/>
      <c r="F39" s="252"/>
      <c r="G39" s="252"/>
      <c r="H39" s="210"/>
      <c r="I39" s="208" t="s">
        <v>100</v>
      </c>
      <c r="J39" s="209"/>
      <c r="K39" s="210"/>
      <c r="L39" s="251" t="s">
        <v>101</v>
      </c>
      <c r="M39" s="209"/>
      <c r="N39" s="210"/>
      <c r="O39" s="208" t="s">
        <v>80</v>
      </c>
      <c r="P39" s="291"/>
      <c r="Q39" s="292"/>
      <c r="R39" s="57"/>
    </row>
    <row r="40" spans="3:21" ht="15" customHeight="1">
      <c r="D40" s="299"/>
      <c r="E40" s="300"/>
      <c r="F40" s="300"/>
      <c r="G40" s="300"/>
      <c r="H40" s="201"/>
      <c r="I40" s="199"/>
      <c r="J40" s="200"/>
      <c r="K40" s="201"/>
      <c r="L40" s="199"/>
      <c r="M40" s="200"/>
      <c r="N40" s="201"/>
      <c r="O40" s="202"/>
      <c r="P40" s="293"/>
      <c r="Q40" s="294"/>
      <c r="R40" s="57"/>
      <c r="S40" s="2"/>
    </row>
    <row r="41" spans="3:21" ht="15" customHeight="1">
      <c r="D41" s="299"/>
      <c r="E41" s="300"/>
      <c r="F41" s="300"/>
      <c r="G41" s="300"/>
      <c r="H41" s="201"/>
      <c r="I41" s="199" t="s">
        <v>81</v>
      </c>
      <c r="J41" s="200"/>
      <c r="K41" s="201"/>
      <c r="L41" s="199" t="s">
        <v>82</v>
      </c>
      <c r="M41" s="200"/>
      <c r="N41" s="201"/>
      <c r="O41" s="202" t="s">
        <v>83</v>
      </c>
      <c r="P41" s="200"/>
      <c r="Q41" s="203"/>
      <c r="R41" s="57"/>
      <c r="S41" s="2"/>
    </row>
    <row r="42" spans="3:21" ht="15" customHeight="1" thickBot="1">
      <c r="D42" s="301"/>
      <c r="E42" s="275"/>
      <c r="F42" s="275"/>
      <c r="G42" s="275"/>
      <c r="H42" s="265"/>
      <c r="I42" s="274" t="s">
        <v>78</v>
      </c>
      <c r="J42" s="275"/>
      <c r="K42" s="265"/>
      <c r="L42" s="274" t="s">
        <v>78</v>
      </c>
      <c r="M42" s="275"/>
      <c r="N42" s="265"/>
      <c r="O42" s="295"/>
      <c r="P42" s="296"/>
      <c r="Q42" s="297"/>
      <c r="R42" s="1"/>
      <c r="S42" s="2"/>
    </row>
    <row r="43" spans="3:21" ht="33" customHeight="1" thickBot="1">
      <c r="D43" s="288" t="s">
        <v>102</v>
      </c>
      <c r="E43" s="289"/>
      <c r="F43" s="289"/>
      <c r="G43" s="289"/>
      <c r="H43" s="290"/>
      <c r="I43" s="276">
        <f>総便益!I126</f>
        <v>30752882</v>
      </c>
      <c r="J43" s="277"/>
      <c r="K43" s="278"/>
      <c r="L43" s="285">
        <f>U15</f>
        <v>26498427</v>
      </c>
      <c r="M43" s="286"/>
      <c r="N43" s="287"/>
      <c r="O43" s="219">
        <f>ROUNDDOWN(I43/L43,2)</f>
        <v>1.1599999999999999</v>
      </c>
      <c r="P43" s="220"/>
      <c r="Q43" s="221"/>
      <c r="R43" s="69"/>
      <c r="S43" s="2"/>
    </row>
    <row r="44" spans="3:21" ht="33" customHeight="1" thickBot="1">
      <c r="D44" s="288" t="s">
        <v>8</v>
      </c>
      <c r="E44" s="289"/>
      <c r="F44" s="289"/>
      <c r="G44" s="289"/>
      <c r="H44" s="290"/>
      <c r="I44" s="279"/>
      <c r="J44" s="280"/>
      <c r="K44" s="281"/>
      <c r="L44" s="285">
        <f>U17</f>
        <v>27171013</v>
      </c>
      <c r="M44" s="286"/>
      <c r="N44" s="287"/>
      <c r="O44" s="219">
        <f>ROUNDDOWN(I43/L44,2)</f>
        <v>1.1299999999999999</v>
      </c>
      <c r="P44" s="220"/>
      <c r="Q44" s="221"/>
      <c r="R44" s="69"/>
      <c r="S44" s="2"/>
    </row>
    <row r="45" spans="3:21" ht="33" customHeight="1" thickBot="1">
      <c r="D45" s="288" t="s">
        <v>43</v>
      </c>
      <c r="E45" s="289"/>
      <c r="F45" s="289"/>
      <c r="G45" s="289"/>
      <c r="H45" s="290"/>
      <c r="I45" s="282"/>
      <c r="J45" s="283"/>
      <c r="K45" s="284"/>
      <c r="L45" s="285">
        <f>U19</f>
        <v>25825841</v>
      </c>
      <c r="M45" s="286"/>
      <c r="N45" s="287"/>
      <c r="O45" s="219">
        <f>ROUNDDOWN(I43/L45,2)</f>
        <v>1.19</v>
      </c>
      <c r="P45" s="220"/>
      <c r="Q45" s="221"/>
      <c r="R45" s="69"/>
      <c r="S45" s="2"/>
    </row>
    <row r="46" spans="3:21" ht="6.95" customHeight="1">
      <c r="Q46" s="2"/>
      <c r="R46" s="2"/>
      <c r="S46" s="2"/>
    </row>
    <row r="47" spans="3:21" ht="15" customHeight="1">
      <c r="D47" s="20" t="s">
        <v>79</v>
      </c>
    </row>
    <row r="48" spans="3:21" ht="15" customHeight="1">
      <c r="E48" s="20" t="s">
        <v>128</v>
      </c>
    </row>
    <row r="49" spans="5:21" ht="15" customHeight="1">
      <c r="F49" s="239" t="s">
        <v>143</v>
      </c>
      <c r="G49" s="239"/>
      <c r="H49" s="239"/>
      <c r="I49" s="239"/>
      <c r="J49" s="239"/>
      <c r="K49" s="239"/>
      <c r="L49" s="239"/>
      <c r="M49" s="239"/>
      <c r="N49" s="239"/>
      <c r="O49" s="239"/>
      <c r="P49" s="239"/>
      <c r="Q49" s="239"/>
      <c r="R49" s="239"/>
      <c r="S49" s="239"/>
      <c r="T49" s="239"/>
      <c r="U49" s="239"/>
    </row>
    <row r="50" spans="5:21" ht="6.95" customHeight="1"/>
    <row r="51" spans="5:21" ht="15" customHeight="1">
      <c r="E51" s="20" t="s">
        <v>129</v>
      </c>
    </row>
    <row r="52" spans="5:21" ht="15" customHeight="1">
      <c r="F52" s="30" t="s">
        <v>116</v>
      </c>
      <c r="G52" s="30"/>
      <c r="H52" s="30"/>
      <c r="I52" s="30"/>
      <c r="J52" s="30"/>
      <c r="K52" s="30"/>
      <c r="L52" s="30"/>
      <c r="M52" s="30"/>
      <c r="N52" s="30"/>
      <c r="O52" s="30"/>
      <c r="P52" s="30"/>
      <c r="Q52" s="30"/>
      <c r="R52" s="30"/>
      <c r="S52" s="30"/>
      <c r="T52" s="30"/>
      <c r="U52" s="30"/>
    </row>
    <row r="53" spans="5:21" ht="6.95" customHeight="1">
      <c r="F53" s="30"/>
      <c r="G53" s="30"/>
      <c r="H53" s="30"/>
      <c r="I53" s="30"/>
      <c r="J53" s="30"/>
      <c r="K53" s="30"/>
      <c r="L53" s="30"/>
      <c r="M53" s="30"/>
      <c r="N53" s="30"/>
      <c r="O53" s="30"/>
      <c r="P53" s="30"/>
      <c r="Q53" s="30"/>
      <c r="R53" s="30"/>
      <c r="S53" s="30"/>
      <c r="T53" s="30"/>
      <c r="U53" s="30"/>
    </row>
    <row r="54" spans="5:21">
      <c r="G54" s="56"/>
      <c r="H54" s="56"/>
      <c r="I54" s="56"/>
      <c r="J54" s="56"/>
      <c r="K54" s="56"/>
      <c r="L54" s="56"/>
      <c r="M54" s="56"/>
      <c r="N54" s="56"/>
      <c r="O54" s="56"/>
      <c r="P54" s="56"/>
      <c r="Q54" s="56"/>
      <c r="R54" s="56"/>
      <c r="S54" s="56"/>
      <c r="T54" s="56"/>
      <c r="U54" s="56"/>
    </row>
  </sheetData>
  <mergeCells count="90">
    <mergeCell ref="M18:N18"/>
    <mergeCell ref="M19:N19"/>
    <mergeCell ref="F49:U49"/>
    <mergeCell ref="I42:K42"/>
    <mergeCell ref="I43:K45"/>
    <mergeCell ref="L39:N40"/>
    <mergeCell ref="L42:N42"/>
    <mergeCell ref="L43:N43"/>
    <mergeCell ref="L44:N44"/>
    <mergeCell ref="L45:N45"/>
    <mergeCell ref="D44:H44"/>
    <mergeCell ref="O39:Q40"/>
    <mergeCell ref="O42:Q42"/>
    <mergeCell ref="D45:H45"/>
    <mergeCell ref="D43:H43"/>
    <mergeCell ref="D39:H42"/>
    <mergeCell ref="M13:N13"/>
    <mergeCell ref="M14:N14"/>
    <mergeCell ref="M15:N15"/>
    <mergeCell ref="M16:N16"/>
    <mergeCell ref="M17:N17"/>
    <mergeCell ref="K17:L17"/>
    <mergeCell ref="K18:L18"/>
    <mergeCell ref="K19:L19"/>
    <mergeCell ref="K13:L13"/>
    <mergeCell ref="K14:L14"/>
    <mergeCell ref="S7:S10"/>
    <mergeCell ref="T7:T10"/>
    <mergeCell ref="U7:U9"/>
    <mergeCell ref="M9:N9"/>
    <mergeCell ref="M10:N10"/>
    <mergeCell ref="Q7:R10"/>
    <mergeCell ref="K9:L10"/>
    <mergeCell ref="K7:P8"/>
    <mergeCell ref="O9:P9"/>
    <mergeCell ref="O10:P10"/>
    <mergeCell ref="D7:H12"/>
    <mergeCell ref="I7:J10"/>
    <mergeCell ref="I11:J11"/>
    <mergeCell ref="I12:J12"/>
    <mergeCell ref="K11:L11"/>
    <mergeCell ref="K12:L12"/>
    <mergeCell ref="O12:P12"/>
    <mergeCell ref="O11:P11"/>
    <mergeCell ref="M11:N11"/>
    <mergeCell ref="M12:N12"/>
    <mergeCell ref="D13:F15"/>
    <mergeCell ref="D16:F17"/>
    <mergeCell ref="D18:F19"/>
    <mergeCell ref="F23:U29"/>
    <mergeCell ref="F32:U34"/>
    <mergeCell ref="G13:H13"/>
    <mergeCell ref="G14:H14"/>
    <mergeCell ref="G15:H15"/>
    <mergeCell ref="G16:H16"/>
    <mergeCell ref="G17:H17"/>
    <mergeCell ref="G18:H18"/>
    <mergeCell ref="G19:H19"/>
    <mergeCell ref="I13:J13"/>
    <mergeCell ref="I14:J14"/>
    <mergeCell ref="I15:J15"/>
    <mergeCell ref="K15:L15"/>
    <mergeCell ref="Q11:R11"/>
    <mergeCell ref="Q12:R12"/>
    <mergeCell ref="Q13:R13"/>
    <mergeCell ref="Q14:R14"/>
    <mergeCell ref="O45:Q45"/>
    <mergeCell ref="O13:P13"/>
    <mergeCell ref="O14:P14"/>
    <mergeCell ref="O15:P15"/>
    <mergeCell ref="Q15:R15"/>
    <mergeCell ref="Q16:R16"/>
    <mergeCell ref="O43:Q43"/>
    <mergeCell ref="O44:Q44"/>
    <mergeCell ref="I41:K41"/>
    <mergeCell ref="L41:N41"/>
    <mergeCell ref="O41:Q41"/>
    <mergeCell ref="O16:P16"/>
    <mergeCell ref="O17:P17"/>
    <mergeCell ref="O18:P18"/>
    <mergeCell ref="O19:P19"/>
    <mergeCell ref="I16:J16"/>
    <mergeCell ref="I17:J17"/>
    <mergeCell ref="I18:J18"/>
    <mergeCell ref="I39:K40"/>
    <mergeCell ref="I19:J19"/>
    <mergeCell ref="Q17:R17"/>
    <mergeCell ref="Q18:R18"/>
    <mergeCell ref="Q19:R19"/>
    <mergeCell ref="K16:L16"/>
  </mergeCells>
  <phoneticPr fontId="1"/>
  <printOptions horizontalCentered="1"/>
  <pageMargins left="0.78740157480314965" right="0.78740157480314965" top="0.9055118110236221" bottom="0.59055118110236227" header="0.19685039370078741" footer="0.31496062992125984"/>
  <pageSetup paperSize="9" scale="86" fitToWidth="0" orientation="landscape" blackAndWhite="1" r:id="rId1"/>
  <headerFooter>
    <firstHeader>&amp;L機密性２情報&amp;R（ 別 添 １ ）
国土地改良事業担当者限り</firstHeader>
    <firstFooter>&amp;R&amp;P／&amp;N</firstFooter>
  </headerFooter>
  <rowBreaks count="1" manualBreakCount="1">
    <brk id="35" min="1" max="20"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2:V147"/>
  <sheetViews>
    <sheetView showGridLines="0" view="pageBreakPreview" zoomScale="115" zoomScaleNormal="100" zoomScaleSheetLayoutView="115" workbookViewId="0">
      <selection activeCell="G144" sqref="E144:M147"/>
    </sheetView>
  </sheetViews>
  <sheetFormatPr defaultColWidth="9" defaultRowHeight="13.5"/>
  <cols>
    <col min="1" max="1" width="9.625" style="20" customWidth="1"/>
    <col min="2" max="3" width="1.625" style="20" customWidth="1"/>
    <col min="4" max="7" width="3.625" style="20" customWidth="1"/>
    <col min="8" max="8" width="8.625" style="20" customWidth="1"/>
    <col min="9" max="9" width="9.625" style="20" customWidth="1"/>
    <col min="10" max="11" width="11.125" style="20" customWidth="1"/>
    <col min="12" max="12" width="9.125" style="20" customWidth="1"/>
    <col min="13" max="13" width="8.625" style="20" customWidth="1"/>
    <col min="14" max="14" width="9.625" style="20" customWidth="1"/>
    <col min="15" max="16" width="11.125" style="20" customWidth="1"/>
    <col min="17" max="17" width="8.625" style="20" customWidth="1"/>
    <col min="18" max="18" width="9.625" style="20" customWidth="1"/>
    <col min="19" max="20" width="11.125" style="20" customWidth="1"/>
    <col min="21" max="21" width="9" style="20"/>
    <col min="22" max="22" width="11.125" style="20" customWidth="1"/>
    <col min="23" max="16384" width="9" style="20"/>
  </cols>
  <sheetData>
    <row r="2" spans="2:20" ht="9" customHeight="1"/>
    <row r="3" spans="2:20" ht="18" customHeight="1">
      <c r="B3" s="22" t="s">
        <v>64</v>
      </c>
    </row>
    <row r="4" spans="2:20" ht="9" customHeight="1"/>
    <row r="5" spans="2:20" ht="15" customHeight="1">
      <c r="C5" s="20" t="s">
        <v>117</v>
      </c>
    </row>
    <row r="6" spans="2:20" ht="15" customHeight="1" thickBot="1">
      <c r="T6" s="21" t="s">
        <v>86</v>
      </c>
    </row>
    <row r="7" spans="2:20" ht="21" customHeight="1">
      <c r="D7" s="395" t="s">
        <v>9</v>
      </c>
      <c r="E7" s="396"/>
      <c r="F7" s="396"/>
      <c r="G7" s="397"/>
      <c r="H7" s="402" t="s">
        <v>50</v>
      </c>
      <c r="I7" s="405" t="s">
        <v>51</v>
      </c>
      <c r="J7" s="355" t="s">
        <v>102</v>
      </c>
      <c r="K7" s="355"/>
      <c r="L7" s="355"/>
      <c r="M7" s="355"/>
      <c r="N7" s="355"/>
      <c r="O7" s="355" t="s">
        <v>94</v>
      </c>
      <c r="P7" s="355"/>
      <c r="Q7" s="355"/>
      <c r="R7" s="355" t="s">
        <v>95</v>
      </c>
      <c r="S7" s="355"/>
      <c r="T7" s="355"/>
    </row>
    <row r="8" spans="2:20" ht="15" customHeight="1">
      <c r="D8" s="398"/>
      <c r="E8" s="399"/>
      <c r="F8" s="399"/>
      <c r="G8" s="400"/>
      <c r="H8" s="403"/>
      <c r="I8" s="406"/>
      <c r="J8" s="359" t="s">
        <v>29</v>
      </c>
      <c r="K8" s="361" t="s">
        <v>30</v>
      </c>
      <c r="L8" s="361" t="s">
        <v>33</v>
      </c>
      <c r="M8" s="394" t="s">
        <v>10</v>
      </c>
      <c r="N8" s="358" t="s">
        <v>11</v>
      </c>
      <c r="O8" s="359" t="s">
        <v>29</v>
      </c>
      <c r="P8" s="361" t="s">
        <v>33</v>
      </c>
      <c r="Q8" s="358" t="s">
        <v>11</v>
      </c>
      <c r="R8" s="359" t="s">
        <v>29</v>
      </c>
      <c r="S8" s="361" t="s">
        <v>33</v>
      </c>
      <c r="T8" s="358" t="s">
        <v>11</v>
      </c>
    </row>
    <row r="9" spans="2:20" ht="15" customHeight="1">
      <c r="D9" s="398"/>
      <c r="E9" s="399"/>
      <c r="F9" s="399"/>
      <c r="G9" s="400"/>
      <c r="H9" s="403"/>
      <c r="I9" s="406"/>
      <c r="J9" s="360"/>
      <c r="K9" s="362"/>
      <c r="L9" s="362"/>
      <c r="M9" s="362"/>
      <c r="N9" s="269"/>
      <c r="O9" s="360"/>
      <c r="P9" s="362"/>
      <c r="Q9" s="269"/>
      <c r="R9" s="360"/>
      <c r="S9" s="362"/>
      <c r="T9" s="269"/>
    </row>
    <row r="10" spans="2:20" ht="15" customHeight="1">
      <c r="D10" s="398"/>
      <c r="E10" s="399"/>
      <c r="F10" s="399"/>
      <c r="G10" s="400"/>
      <c r="H10" s="403"/>
      <c r="I10" s="406"/>
      <c r="J10" s="363" t="s">
        <v>2</v>
      </c>
      <c r="K10" s="267" t="s">
        <v>3</v>
      </c>
      <c r="L10" s="267" t="s">
        <v>44</v>
      </c>
      <c r="M10" s="267" t="s">
        <v>4</v>
      </c>
      <c r="N10" s="368" t="s">
        <v>45</v>
      </c>
      <c r="O10" s="363" t="s">
        <v>148</v>
      </c>
      <c r="P10" s="267" t="s">
        <v>46</v>
      </c>
      <c r="Q10" s="368" t="s">
        <v>47</v>
      </c>
      <c r="R10" s="363" t="s">
        <v>149</v>
      </c>
      <c r="S10" s="267" t="s">
        <v>48</v>
      </c>
      <c r="T10" s="368" t="s">
        <v>49</v>
      </c>
    </row>
    <row r="11" spans="2:20" ht="15" customHeight="1">
      <c r="D11" s="398"/>
      <c r="E11" s="399"/>
      <c r="F11" s="399"/>
      <c r="G11" s="400"/>
      <c r="H11" s="403"/>
      <c r="I11" s="406"/>
      <c r="J11" s="364"/>
      <c r="K11" s="354"/>
      <c r="L11" s="354"/>
      <c r="M11" s="354"/>
      <c r="N11" s="369"/>
      <c r="O11" s="364"/>
      <c r="P11" s="354"/>
      <c r="Q11" s="369"/>
      <c r="R11" s="364"/>
      <c r="S11" s="354"/>
      <c r="T11" s="369"/>
    </row>
    <row r="12" spans="2:20" ht="15" customHeight="1">
      <c r="D12" s="401"/>
      <c r="E12" s="331"/>
      <c r="F12" s="331"/>
      <c r="G12" s="332"/>
      <c r="H12" s="404"/>
      <c r="I12" s="407"/>
      <c r="J12" s="31" t="s">
        <v>25</v>
      </c>
      <c r="K12" s="32" t="s">
        <v>26</v>
      </c>
      <c r="L12" s="32" t="s">
        <v>27</v>
      </c>
      <c r="M12" s="32" t="s">
        <v>28</v>
      </c>
      <c r="N12" s="33" t="s">
        <v>27</v>
      </c>
      <c r="O12" s="31" t="s">
        <v>25</v>
      </c>
      <c r="P12" s="32" t="s">
        <v>27</v>
      </c>
      <c r="Q12" s="33" t="s">
        <v>27</v>
      </c>
      <c r="R12" s="31" t="s">
        <v>25</v>
      </c>
      <c r="S12" s="32" t="s">
        <v>27</v>
      </c>
      <c r="T12" s="33" t="s">
        <v>27</v>
      </c>
    </row>
    <row r="13" spans="2:20" ht="9" customHeight="1">
      <c r="D13" s="330"/>
      <c r="E13" s="331"/>
      <c r="F13" s="331"/>
      <c r="G13" s="332"/>
      <c r="H13" s="34"/>
      <c r="I13" s="35"/>
      <c r="J13" s="36"/>
      <c r="K13" s="37"/>
      <c r="L13" s="37"/>
      <c r="M13" s="37"/>
      <c r="N13" s="38"/>
      <c r="O13" s="36"/>
      <c r="P13" s="37"/>
      <c r="Q13" s="38"/>
      <c r="R13" s="36"/>
      <c r="S13" s="37"/>
      <c r="T13" s="38"/>
    </row>
    <row r="14" spans="2:20" ht="18" customHeight="1">
      <c r="D14" s="333" t="s">
        <v>12</v>
      </c>
      <c r="E14" s="331"/>
      <c r="F14" s="331"/>
      <c r="G14" s="332"/>
      <c r="H14" s="59" t="s">
        <v>13</v>
      </c>
      <c r="I14" s="39" t="s">
        <v>14</v>
      </c>
      <c r="J14" s="40">
        <v>3591.6</v>
      </c>
      <c r="K14" s="41">
        <v>207</v>
      </c>
      <c r="L14" s="65">
        <f t="shared" ref="L14:L26" si="0">ROUND(J14*K14,0)</f>
        <v>743461</v>
      </c>
      <c r="M14" s="41">
        <v>81</v>
      </c>
      <c r="N14" s="66">
        <f t="shared" ref="N14:N26" si="1">ROUND(L14*(M14/100),0)</f>
        <v>602203</v>
      </c>
      <c r="O14" s="73">
        <f t="shared" ref="O14:O26" si="2">ROUND(J14*1.1,1)</f>
        <v>3950.8</v>
      </c>
      <c r="P14" s="65">
        <f t="shared" ref="P14:P26" si="3">ROUND(O14*K14,0)</f>
        <v>817816</v>
      </c>
      <c r="Q14" s="66">
        <f t="shared" ref="Q14:Q26" si="4">ROUND(P14*M14/100,0)</f>
        <v>662431</v>
      </c>
      <c r="R14" s="73">
        <f t="shared" ref="R14:R22" si="5">ROUND(J14*0.9,1)</f>
        <v>3232.4</v>
      </c>
      <c r="S14" s="65">
        <f t="shared" ref="S14:S22" si="6">ROUND(R14*K14,0)</f>
        <v>669107</v>
      </c>
      <c r="T14" s="66">
        <f t="shared" ref="T14:T22" si="7">ROUND(S14*M14/100,0)</f>
        <v>541977</v>
      </c>
    </row>
    <row r="15" spans="2:20" ht="18" customHeight="1">
      <c r="D15" s="333" t="s">
        <v>15</v>
      </c>
      <c r="E15" s="331"/>
      <c r="F15" s="331"/>
      <c r="G15" s="332"/>
      <c r="H15" s="59" t="s">
        <v>13</v>
      </c>
      <c r="I15" s="39" t="s">
        <v>16</v>
      </c>
      <c r="J15" s="40">
        <v>96</v>
      </c>
      <c r="K15" s="41">
        <v>141</v>
      </c>
      <c r="L15" s="65">
        <f t="shared" si="0"/>
        <v>13536</v>
      </c>
      <c r="M15" s="41">
        <v>63</v>
      </c>
      <c r="N15" s="66">
        <f t="shared" si="1"/>
        <v>8528</v>
      </c>
      <c r="O15" s="73">
        <f t="shared" si="2"/>
        <v>105.6</v>
      </c>
      <c r="P15" s="65">
        <f t="shared" si="3"/>
        <v>14890</v>
      </c>
      <c r="Q15" s="66">
        <f t="shared" si="4"/>
        <v>9381</v>
      </c>
      <c r="R15" s="73">
        <f t="shared" si="5"/>
        <v>86.4</v>
      </c>
      <c r="S15" s="65">
        <f t="shared" si="6"/>
        <v>12182</v>
      </c>
      <c r="T15" s="66">
        <f t="shared" si="7"/>
        <v>7675</v>
      </c>
    </row>
    <row r="16" spans="2:20" ht="18" customHeight="1">
      <c r="D16" s="333" t="s">
        <v>17</v>
      </c>
      <c r="E16" s="331"/>
      <c r="F16" s="331"/>
      <c r="G16" s="332"/>
      <c r="H16" s="59" t="s">
        <v>13</v>
      </c>
      <c r="I16" s="39" t="s">
        <v>16</v>
      </c>
      <c r="J16" s="40">
        <v>10</v>
      </c>
      <c r="K16" s="41">
        <v>252</v>
      </c>
      <c r="L16" s="65">
        <f t="shared" si="0"/>
        <v>2520</v>
      </c>
      <c r="M16" s="41">
        <v>84</v>
      </c>
      <c r="N16" s="66">
        <f t="shared" si="1"/>
        <v>2117</v>
      </c>
      <c r="O16" s="73">
        <f t="shared" si="2"/>
        <v>11</v>
      </c>
      <c r="P16" s="65">
        <f t="shared" si="3"/>
        <v>2772</v>
      </c>
      <c r="Q16" s="66">
        <f t="shared" si="4"/>
        <v>2328</v>
      </c>
      <c r="R16" s="73">
        <f t="shared" si="5"/>
        <v>9</v>
      </c>
      <c r="S16" s="65">
        <f t="shared" si="6"/>
        <v>2268</v>
      </c>
      <c r="T16" s="66">
        <f t="shared" si="7"/>
        <v>1905</v>
      </c>
    </row>
    <row r="17" spans="4:20" ht="18" customHeight="1">
      <c r="D17" s="333" t="s">
        <v>18</v>
      </c>
      <c r="E17" s="331"/>
      <c r="F17" s="331"/>
      <c r="G17" s="332"/>
      <c r="H17" s="59" t="s">
        <v>13</v>
      </c>
      <c r="I17" s="39" t="s">
        <v>16</v>
      </c>
      <c r="J17" s="40">
        <v>30</v>
      </c>
      <c r="K17" s="41">
        <v>60</v>
      </c>
      <c r="L17" s="65">
        <f t="shared" si="0"/>
        <v>1800</v>
      </c>
      <c r="M17" s="41">
        <v>79</v>
      </c>
      <c r="N17" s="66">
        <f t="shared" si="1"/>
        <v>1422</v>
      </c>
      <c r="O17" s="73">
        <f t="shared" si="2"/>
        <v>33</v>
      </c>
      <c r="P17" s="65">
        <f t="shared" si="3"/>
        <v>1980</v>
      </c>
      <c r="Q17" s="66">
        <f t="shared" si="4"/>
        <v>1564</v>
      </c>
      <c r="R17" s="73">
        <f t="shared" si="5"/>
        <v>27</v>
      </c>
      <c r="S17" s="65">
        <f t="shared" si="6"/>
        <v>1620</v>
      </c>
      <c r="T17" s="66">
        <f t="shared" si="7"/>
        <v>1280</v>
      </c>
    </row>
    <row r="18" spans="4:20" ht="18" customHeight="1">
      <c r="D18" s="333" t="s">
        <v>19</v>
      </c>
      <c r="E18" s="331"/>
      <c r="F18" s="331"/>
      <c r="G18" s="332"/>
      <c r="H18" s="59" t="s">
        <v>13</v>
      </c>
      <c r="I18" s="39" t="s">
        <v>16</v>
      </c>
      <c r="J18" s="40">
        <v>17.8</v>
      </c>
      <c r="K18" s="41">
        <v>70</v>
      </c>
      <c r="L18" s="65">
        <f t="shared" si="0"/>
        <v>1246</v>
      </c>
      <c r="M18" s="41">
        <v>79</v>
      </c>
      <c r="N18" s="66">
        <f t="shared" si="1"/>
        <v>984</v>
      </c>
      <c r="O18" s="73">
        <f t="shared" si="2"/>
        <v>19.600000000000001</v>
      </c>
      <c r="P18" s="65">
        <f t="shared" si="3"/>
        <v>1372</v>
      </c>
      <c r="Q18" s="66">
        <f t="shared" si="4"/>
        <v>1084</v>
      </c>
      <c r="R18" s="73">
        <f t="shared" si="5"/>
        <v>16</v>
      </c>
      <c r="S18" s="65">
        <f t="shared" si="6"/>
        <v>1120</v>
      </c>
      <c r="T18" s="66">
        <f t="shared" si="7"/>
        <v>885</v>
      </c>
    </row>
    <row r="19" spans="4:20" ht="18" customHeight="1">
      <c r="D19" s="373" t="s">
        <v>21</v>
      </c>
      <c r="E19" s="374"/>
      <c r="F19" s="374"/>
      <c r="G19" s="374"/>
      <c r="H19" s="59" t="s">
        <v>23</v>
      </c>
      <c r="I19" s="39" t="s">
        <v>16</v>
      </c>
      <c r="J19" s="40">
        <v>31.8</v>
      </c>
      <c r="K19" s="41">
        <v>200</v>
      </c>
      <c r="L19" s="65">
        <f t="shared" si="0"/>
        <v>6360</v>
      </c>
      <c r="M19" s="41">
        <v>9</v>
      </c>
      <c r="N19" s="66">
        <f t="shared" si="1"/>
        <v>572</v>
      </c>
      <c r="O19" s="73">
        <f t="shared" si="2"/>
        <v>35</v>
      </c>
      <c r="P19" s="65">
        <f t="shared" si="3"/>
        <v>7000</v>
      </c>
      <c r="Q19" s="66">
        <f t="shared" si="4"/>
        <v>630</v>
      </c>
      <c r="R19" s="73">
        <f t="shared" si="5"/>
        <v>28.6</v>
      </c>
      <c r="S19" s="65">
        <f t="shared" si="6"/>
        <v>5720</v>
      </c>
      <c r="T19" s="66">
        <f t="shared" si="7"/>
        <v>515</v>
      </c>
    </row>
    <row r="20" spans="4:20" ht="18" customHeight="1">
      <c r="D20" s="373"/>
      <c r="E20" s="374"/>
      <c r="F20" s="374"/>
      <c r="G20" s="374"/>
      <c r="H20" s="59" t="s">
        <v>13</v>
      </c>
      <c r="I20" s="39" t="s">
        <v>16</v>
      </c>
      <c r="J20" s="40">
        <v>19.7</v>
      </c>
      <c r="K20" s="41">
        <v>200</v>
      </c>
      <c r="L20" s="65">
        <f t="shared" si="0"/>
        <v>3940</v>
      </c>
      <c r="M20" s="41">
        <v>81</v>
      </c>
      <c r="N20" s="66">
        <f t="shared" si="1"/>
        <v>3191</v>
      </c>
      <c r="O20" s="73">
        <f t="shared" si="2"/>
        <v>21.7</v>
      </c>
      <c r="P20" s="65">
        <f t="shared" si="3"/>
        <v>4340</v>
      </c>
      <c r="Q20" s="66">
        <f t="shared" si="4"/>
        <v>3515</v>
      </c>
      <c r="R20" s="73">
        <f t="shared" si="5"/>
        <v>17.7</v>
      </c>
      <c r="S20" s="65">
        <f t="shared" si="6"/>
        <v>3540</v>
      </c>
      <c r="T20" s="66">
        <f t="shared" si="7"/>
        <v>2867</v>
      </c>
    </row>
    <row r="21" spans="4:20" ht="18" customHeight="1">
      <c r="D21" s="373" t="s">
        <v>22</v>
      </c>
      <c r="E21" s="374"/>
      <c r="F21" s="374"/>
      <c r="G21" s="374"/>
      <c r="H21" s="59" t="s">
        <v>23</v>
      </c>
      <c r="I21" s="39" t="s">
        <v>16</v>
      </c>
      <c r="J21" s="40">
        <v>99</v>
      </c>
      <c r="K21" s="41">
        <v>135</v>
      </c>
      <c r="L21" s="65">
        <f t="shared" si="0"/>
        <v>13365</v>
      </c>
      <c r="M21" s="41">
        <v>9</v>
      </c>
      <c r="N21" s="66">
        <f t="shared" si="1"/>
        <v>1203</v>
      </c>
      <c r="O21" s="73">
        <f t="shared" si="2"/>
        <v>108.9</v>
      </c>
      <c r="P21" s="65">
        <f t="shared" si="3"/>
        <v>14702</v>
      </c>
      <c r="Q21" s="66">
        <f t="shared" si="4"/>
        <v>1323</v>
      </c>
      <c r="R21" s="73">
        <f t="shared" si="5"/>
        <v>89.1</v>
      </c>
      <c r="S21" s="65">
        <f t="shared" si="6"/>
        <v>12029</v>
      </c>
      <c r="T21" s="66">
        <f t="shared" si="7"/>
        <v>1083</v>
      </c>
    </row>
    <row r="22" spans="4:20" ht="18" customHeight="1">
      <c r="D22" s="373"/>
      <c r="E22" s="374"/>
      <c r="F22" s="374"/>
      <c r="G22" s="374"/>
      <c r="H22" s="59" t="s">
        <v>13</v>
      </c>
      <c r="I22" s="39" t="s">
        <v>16</v>
      </c>
      <c r="J22" s="40">
        <v>50</v>
      </c>
      <c r="K22" s="41">
        <v>135</v>
      </c>
      <c r="L22" s="65">
        <f t="shared" si="0"/>
        <v>6750</v>
      </c>
      <c r="M22" s="41">
        <v>81</v>
      </c>
      <c r="N22" s="66">
        <f t="shared" si="1"/>
        <v>5468</v>
      </c>
      <c r="O22" s="73">
        <f t="shared" si="2"/>
        <v>55</v>
      </c>
      <c r="P22" s="65">
        <f t="shared" si="3"/>
        <v>7425</v>
      </c>
      <c r="Q22" s="66">
        <f t="shared" si="4"/>
        <v>6014</v>
      </c>
      <c r="R22" s="73">
        <f t="shared" si="5"/>
        <v>45</v>
      </c>
      <c r="S22" s="65">
        <f t="shared" si="6"/>
        <v>6075</v>
      </c>
      <c r="T22" s="66">
        <f t="shared" si="7"/>
        <v>4921</v>
      </c>
    </row>
    <row r="23" spans="4:20" ht="18" customHeight="1">
      <c r="D23" s="373" t="s">
        <v>20</v>
      </c>
      <c r="E23" s="374"/>
      <c r="F23" s="374"/>
      <c r="G23" s="374"/>
      <c r="H23" s="371" t="s">
        <v>23</v>
      </c>
      <c r="I23" s="39" t="s">
        <v>16</v>
      </c>
      <c r="J23" s="40">
        <v>45.3</v>
      </c>
      <c r="K23" s="41">
        <v>88</v>
      </c>
      <c r="L23" s="65">
        <f t="shared" si="0"/>
        <v>3986</v>
      </c>
      <c r="M23" s="41">
        <v>79</v>
      </c>
      <c r="N23" s="66">
        <f t="shared" si="1"/>
        <v>3149</v>
      </c>
      <c r="O23" s="73">
        <f t="shared" si="2"/>
        <v>49.8</v>
      </c>
      <c r="P23" s="65">
        <f t="shared" si="3"/>
        <v>4382</v>
      </c>
      <c r="Q23" s="66">
        <f t="shared" si="4"/>
        <v>3462</v>
      </c>
      <c r="R23" s="73">
        <f t="shared" ref="R23:R24" si="8">ROUND(J23*0.9,1)</f>
        <v>40.799999999999997</v>
      </c>
      <c r="S23" s="65">
        <f t="shared" ref="S23:S24" si="9">ROUND(R23*K23,0)</f>
        <v>3590</v>
      </c>
      <c r="T23" s="66">
        <f t="shared" ref="T23:T24" si="10">ROUND(S23*M23/100,0)</f>
        <v>2836</v>
      </c>
    </row>
    <row r="24" spans="4:20" ht="18" customHeight="1">
      <c r="D24" s="373"/>
      <c r="E24" s="374"/>
      <c r="F24" s="374"/>
      <c r="G24" s="374"/>
      <c r="H24" s="371"/>
      <c r="I24" s="39" t="s">
        <v>24</v>
      </c>
      <c r="J24" s="40">
        <v>95</v>
      </c>
      <c r="K24" s="41">
        <v>88</v>
      </c>
      <c r="L24" s="65">
        <f t="shared" si="0"/>
        <v>8360</v>
      </c>
      <c r="M24" s="41">
        <v>19</v>
      </c>
      <c r="N24" s="66">
        <f t="shared" si="1"/>
        <v>1588</v>
      </c>
      <c r="O24" s="73">
        <f t="shared" si="2"/>
        <v>104.5</v>
      </c>
      <c r="P24" s="65">
        <f t="shared" si="3"/>
        <v>9196</v>
      </c>
      <c r="Q24" s="66">
        <f t="shared" si="4"/>
        <v>1747</v>
      </c>
      <c r="R24" s="73">
        <f t="shared" si="8"/>
        <v>85.5</v>
      </c>
      <c r="S24" s="65">
        <f t="shared" si="9"/>
        <v>7524</v>
      </c>
      <c r="T24" s="66">
        <f t="shared" si="10"/>
        <v>1430</v>
      </c>
    </row>
    <row r="25" spans="4:20" ht="18" customHeight="1">
      <c r="D25" s="333"/>
      <c r="E25" s="331"/>
      <c r="F25" s="331"/>
      <c r="G25" s="332"/>
      <c r="H25" s="59"/>
      <c r="I25" s="39"/>
      <c r="J25" s="40"/>
      <c r="K25" s="41"/>
      <c r="L25" s="8">
        <f t="shared" si="0"/>
        <v>0</v>
      </c>
      <c r="M25" s="41"/>
      <c r="N25" s="9">
        <f t="shared" si="1"/>
        <v>0</v>
      </c>
      <c r="O25" s="6">
        <f t="shared" si="2"/>
        <v>0</v>
      </c>
      <c r="P25" s="8">
        <f t="shared" si="3"/>
        <v>0</v>
      </c>
      <c r="Q25" s="9">
        <f t="shared" si="4"/>
        <v>0</v>
      </c>
      <c r="R25" s="6">
        <f>ROUND(J25*0.9,1)</f>
        <v>0</v>
      </c>
      <c r="S25" s="8">
        <f>ROUND(R25*K25,0)</f>
        <v>0</v>
      </c>
      <c r="T25" s="9">
        <f>ROUND(S25*M25/100,0)</f>
        <v>0</v>
      </c>
    </row>
    <row r="26" spans="4:20" ht="18" customHeight="1">
      <c r="D26" s="333"/>
      <c r="E26" s="331"/>
      <c r="F26" s="331"/>
      <c r="G26" s="332"/>
      <c r="H26" s="59"/>
      <c r="I26" s="39"/>
      <c r="J26" s="40"/>
      <c r="K26" s="41"/>
      <c r="L26" s="8">
        <f t="shared" si="0"/>
        <v>0</v>
      </c>
      <c r="M26" s="41"/>
      <c r="N26" s="9">
        <f t="shared" si="1"/>
        <v>0</v>
      </c>
      <c r="O26" s="6">
        <f t="shared" si="2"/>
        <v>0</v>
      </c>
      <c r="P26" s="8">
        <f t="shared" si="3"/>
        <v>0</v>
      </c>
      <c r="Q26" s="9">
        <f t="shared" si="4"/>
        <v>0</v>
      </c>
      <c r="R26" s="6">
        <f>ROUND(J26*0.9,1)</f>
        <v>0</v>
      </c>
      <c r="S26" s="8">
        <f>ROUND(R26*K26,0)</f>
        <v>0</v>
      </c>
      <c r="T26" s="9">
        <f>ROUND(S26*M26/100,0)</f>
        <v>0</v>
      </c>
    </row>
    <row r="27" spans="4:20" ht="9" customHeight="1" thickBot="1">
      <c r="D27" s="439"/>
      <c r="E27" s="440"/>
      <c r="F27" s="440"/>
      <c r="G27" s="441"/>
      <c r="H27" s="42"/>
      <c r="I27" s="43"/>
      <c r="J27" s="7"/>
      <c r="K27" s="44"/>
      <c r="L27" s="10"/>
      <c r="M27" s="44"/>
      <c r="N27" s="11"/>
      <c r="O27" s="7"/>
      <c r="P27" s="10"/>
      <c r="Q27" s="11"/>
      <c r="R27" s="7"/>
      <c r="S27" s="10"/>
      <c r="T27" s="11"/>
    </row>
    <row r="28" spans="4:20" ht="21" customHeight="1" thickTop="1" thickBot="1">
      <c r="D28" s="328" t="s">
        <v>5</v>
      </c>
      <c r="E28" s="344"/>
      <c r="F28" s="344"/>
      <c r="G28" s="344"/>
      <c r="H28" s="372"/>
      <c r="I28" s="45"/>
      <c r="J28" s="46"/>
      <c r="K28" s="47"/>
      <c r="L28" s="67">
        <f>SUM(L13:L27)</f>
        <v>805324</v>
      </c>
      <c r="M28" s="47"/>
      <c r="N28" s="68">
        <f>SUM(N13:N27)</f>
        <v>630425</v>
      </c>
      <c r="O28" s="46"/>
      <c r="P28" s="67">
        <f>SUM(P13:P27)</f>
        <v>885875</v>
      </c>
      <c r="Q28" s="68">
        <f>SUM(Q13:Q27)</f>
        <v>693479</v>
      </c>
      <c r="R28" s="46"/>
      <c r="S28" s="67">
        <f>SUM(S13:S27)</f>
        <v>724775</v>
      </c>
      <c r="T28" s="68">
        <f>SUM(T13:T27)</f>
        <v>567374</v>
      </c>
    </row>
    <row r="29" spans="4:20" ht="9" customHeight="1"/>
    <row r="30" spans="4:20" ht="15" customHeight="1">
      <c r="D30" s="20" t="s">
        <v>79</v>
      </c>
    </row>
    <row r="31" spans="4:20" ht="15" customHeight="1">
      <c r="D31" s="20" t="s">
        <v>130</v>
      </c>
    </row>
    <row r="32" spans="4:20" ht="15" customHeight="1">
      <c r="E32" s="239" t="s">
        <v>144</v>
      </c>
      <c r="F32" s="239"/>
      <c r="G32" s="239"/>
      <c r="H32" s="239"/>
      <c r="I32" s="239"/>
      <c r="J32" s="239"/>
      <c r="K32" s="239"/>
      <c r="L32" s="239"/>
      <c r="M32" s="239"/>
      <c r="N32" s="239"/>
      <c r="O32" s="239"/>
      <c r="P32" s="239"/>
      <c r="Q32" s="239"/>
      <c r="R32" s="239"/>
      <c r="S32" s="239"/>
    </row>
    <row r="33" spans="3:22" ht="15" customHeight="1">
      <c r="E33" s="239"/>
      <c r="F33" s="239"/>
      <c r="G33" s="239"/>
      <c r="H33" s="239"/>
      <c r="I33" s="239"/>
      <c r="J33" s="239"/>
      <c r="K33" s="239"/>
      <c r="L33" s="239"/>
      <c r="M33" s="239"/>
      <c r="N33" s="239"/>
      <c r="O33" s="239"/>
      <c r="P33" s="239"/>
      <c r="Q33" s="239"/>
      <c r="R33" s="239"/>
      <c r="S33" s="239"/>
    </row>
    <row r="34" spans="3:22" ht="9" customHeight="1">
      <c r="E34" s="56"/>
      <c r="F34" s="56"/>
      <c r="G34" s="56"/>
      <c r="H34" s="56"/>
      <c r="I34" s="56"/>
      <c r="J34" s="56"/>
      <c r="K34" s="56"/>
      <c r="L34" s="56"/>
      <c r="M34" s="56"/>
      <c r="N34" s="56"/>
      <c r="O34" s="56"/>
      <c r="P34" s="56"/>
      <c r="Q34" s="56"/>
      <c r="R34" s="56"/>
      <c r="S34" s="56"/>
    </row>
    <row r="35" spans="3:22" ht="15" customHeight="1">
      <c r="D35" s="20" t="s">
        <v>131</v>
      </c>
      <c r="O35" s="74"/>
      <c r="P35" s="74"/>
      <c r="Q35" s="74"/>
      <c r="R35" s="74"/>
      <c r="S35" s="74"/>
    </row>
    <row r="36" spans="3:22" ht="15" customHeight="1">
      <c r="E36" s="239" t="s">
        <v>132</v>
      </c>
      <c r="F36" s="239"/>
      <c r="G36" s="239"/>
      <c r="H36" s="239"/>
      <c r="I36" s="239"/>
      <c r="J36" s="239"/>
      <c r="K36" s="239"/>
      <c r="L36" s="239"/>
      <c r="M36" s="239"/>
      <c r="N36" s="239"/>
      <c r="O36" s="239"/>
      <c r="P36" s="239"/>
      <c r="Q36" s="239"/>
      <c r="R36" s="239"/>
      <c r="S36" s="239"/>
    </row>
    <row r="37" spans="3:22" ht="15" customHeight="1">
      <c r="E37" s="239"/>
      <c r="F37" s="239"/>
      <c r="G37" s="239"/>
      <c r="H37" s="239"/>
      <c r="I37" s="239"/>
      <c r="J37" s="239"/>
      <c r="K37" s="239"/>
      <c r="L37" s="239"/>
      <c r="M37" s="239"/>
      <c r="N37" s="239"/>
      <c r="O37" s="239"/>
      <c r="P37" s="239"/>
      <c r="Q37" s="239"/>
      <c r="R37" s="239"/>
      <c r="S37" s="239"/>
    </row>
    <row r="38" spans="3:22" s="76" customFormat="1" ht="15" customHeight="1">
      <c r="F38" s="77"/>
      <c r="G38" s="77"/>
      <c r="H38" s="77"/>
      <c r="I38" s="77"/>
      <c r="J38" s="77"/>
      <c r="K38" s="77"/>
      <c r="L38" s="77"/>
      <c r="M38" s="77"/>
      <c r="N38" s="77"/>
      <c r="O38" s="77"/>
      <c r="P38" s="77"/>
      <c r="Q38" s="77"/>
      <c r="R38" s="77"/>
      <c r="S38" s="77"/>
      <c r="T38" s="77"/>
    </row>
    <row r="39" spans="3:22" s="76" customFormat="1" ht="15" customHeight="1"/>
    <row r="40" spans="3:22" s="76" customFormat="1" ht="15" customHeight="1">
      <c r="C40" s="76" t="s">
        <v>172</v>
      </c>
    </row>
    <row r="41" spans="3:22" s="76" customFormat="1" ht="15" customHeight="1" thickBot="1">
      <c r="V41" s="78" t="s">
        <v>87</v>
      </c>
    </row>
    <row r="42" spans="3:22" s="76" customFormat="1" ht="21" customHeight="1">
      <c r="D42" s="375" t="s">
        <v>9</v>
      </c>
      <c r="E42" s="376"/>
      <c r="F42" s="376"/>
      <c r="G42" s="376"/>
      <c r="H42" s="381" t="s">
        <v>50</v>
      </c>
      <c r="I42" s="384" t="s">
        <v>150</v>
      </c>
      <c r="J42" s="387" t="s">
        <v>102</v>
      </c>
      <c r="K42" s="388"/>
      <c r="L42" s="388"/>
      <c r="M42" s="388"/>
      <c r="N42" s="388"/>
      <c r="O42" s="388"/>
      <c r="P42" s="389"/>
      <c r="Q42" s="387" t="s">
        <v>94</v>
      </c>
      <c r="R42" s="388"/>
      <c r="S42" s="389"/>
      <c r="T42" s="390" t="s">
        <v>95</v>
      </c>
      <c r="U42" s="388"/>
      <c r="V42" s="389"/>
    </row>
    <row r="43" spans="3:22" s="76" customFormat="1" ht="54">
      <c r="D43" s="377"/>
      <c r="E43" s="378"/>
      <c r="F43" s="378"/>
      <c r="G43" s="378"/>
      <c r="H43" s="382"/>
      <c r="I43" s="385"/>
      <c r="J43" s="79" t="s">
        <v>151</v>
      </c>
      <c r="K43" s="90" t="s">
        <v>152</v>
      </c>
      <c r="L43" s="90" t="s">
        <v>153</v>
      </c>
      <c r="M43" s="90" t="s">
        <v>154</v>
      </c>
      <c r="N43" s="90" t="s">
        <v>31</v>
      </c>
      <c r="O43" s="90" t="s">
        <v>155</v>
      </c>
      <c r="P43" s="80" t="s">
        <v>156</v>
      </c>
      <c r="Q43" s="79" t="s">
        <v>33</v>
      </c>
      <c r="R43" s="90" t="s">
        <v>154</v>
      </c>
      <c r="S43" s="80" t="s">
        <v>52</v>
      </c>
      <c r="T43" s="81" t="s">
        <v>33</v>
      </c>
      <c r="U43" s="90" t="s">
        <v>154</v>
      </c>
      <c r="V43" s="80" t="s">
        <v>156</v>
      </c>
    </row>
    <row r="44" spans="3:22" s="76" customFormat="1" ht="40.5">
      <c r="D44" s="377"/>
      <c r="E44" s="378"/>
      <c r="F44" s="378"/>
      <c r="G44" s="378"/>
      <c r="H44" s="382"/>
      <c r="I44" s="385"/>
      <c r="J44" s="91" t="s">
        <v>2</v>
      </c>
      <c r="K44" s="92" t="s">
        <v>3</v>
      </c>
      <c r="L44" s="92" t="s">
        <v>57</v>
      </c>
      <c r="M44" s="92" t="s">
        <v>157</v>
      </c>
      <c r="N44" s="92" t="s">
        <v>59</v>
      </c>
      <c r="O44" s="92" t="s">
        <v>60</v>
      </c>
      <c r="P44" s="93" t="s">
        <v>158</v>
      </c>
      <c r="Q44" s="94" t="s">
        <v>159</v>
      </c>
      <c r="R44" s="92" t="s">
        <v>160</v>
      </c>
      <c r="S44" s="93" t="s">
        <v>161</v>
      </c>
      <c r="T44" s="95" t="s">
        <v>162</v>
      </c>
      <c r="U44" s="92" t="s">
        <v>163</v>
      </c>
      <c r="V44" s="93" t="s">
        <v>164</v>
      </c>
    </row>
    <row r="45" spans="3:22" s="76" customFormat="1" ht="15" customHeight="1">
      <c r="D45" s="379"/>
      <c r="E45" s="380"/>
      <c r="F45" s="380"/>
      <c r="G45" s="380"/>
      <c r="H45" s="383"/>
      <c r="I45" s="386"/>
      <c r="J45" s="96" t="s">
        <v>27</v>
      </c>
      <c r="K45" s="97" t="s">
        <v>165</v>
      </c>
      <c r="L45" s="98" t="s">
        <v>166</v>
      </c>
      <c r="M45" s="99" t="s">
        <v>167</v>
      </c>
      <c r="N45" s="98" t="s">
        <v>32</v>
      </c>
      <c r="O45" s="98" t="s">
        <v>168</v>
      </c>
      <c r="P45" s="100" t="s">
        <v>27</v>
      </c>
      <c r="Q45" s="96" t="s">
        <v>27</v>
      </c>
      <c r="R45" s="97" t="s">
        <v>167</v>
      </c>
      <c r="S45" s="100" t="s">
        <v>27</v>
      </c>
      <c r="T45" s="101" t="s">
        <v>27</v>
      </c>
      <c r="U45" s="97" t="s">
        <v>167</v>
      </c>
      <c r="V45" s="100" t="s">
        <v>27</v>
      </c>
    </row>
    <row r="46" spans="3:22" s="76" customFormat="1" ht="18" customHeight="1">
      <c r="D46" s="391" t="s">
        <v>12</v>
      </c>
      <c r="E46" s="392"/>
      <c r="F46" s="392"/>
      <c r="G46" s="393"/>
      <c r="H46" s="102" t="s">
        <v>13</v>
      </c>
      <c r="I46" s="103" t="s">
        <v>14</v>
      </c>
      <c r="J46" s="104" t="s">
        <v>169</v>
      </c>
      <c r="K46" s="105">
        <f>ROUND(J14,1)</f>
        <v>3591.6</v>
      </c>
      <c r="L46" s="106">
        <v>3040</v>
      </c>
      <c r="M46" s="8">
        <f>ROUND(K46*L46,0)</f>
        <v>10918464</v>
      </c>
      <c r="N46" s="107" t="s">
        <v>169</v>
      </c>
      <c r="O46" s="107" t="s">
        <v>169</v>
      </c>
      <c r="P46" s="108" t="s">
        <v>170</v>
      </c>
      <c r="Q46" s="104" t="s">
        <v>170</v>
      </c>
      <c r="R46" s="109">
        <f>ROUND($M46*1.1,0)</f>
        <v>12010310</v>
      </c>
      <c r="S46" s="108" t="s">
        <v>170</v>
      </c>
      <c r="T46" s="110" t="s">
        <v>170</v>
      </c>
      <c r="U46" s="109">
        <f>ROUND($M46*0.9,0)</f>
        <v>9826618</v>
      </c>
      <c r="V46" s="108" t="s">
        <v>170</v>
      </c>
    </row>
    <row r="47" spans="3:22" s="76" customFormat="1" ht="18" customHeight="1">
      <c r="D47" s="391" t="s">
        <v>15</v>
      </c>
      <c r="E47" s="392"/>
      <c r="F47" s="392"/>
      <c r="G47" s="393"/>
      <c r="H47" s="102" t="s">
        <v>13</v>
      </c>
      <c r="I47" s="103" t="s">
        <v>16</v>
      </c>
      <c r="J47" s="104" t="s">
        <v>169</v>
      </c>
      <c r="K47" s="105">
        <f t="shared" ref="K47:K56" si="11">ROUND(J15,1)</f>
        <v>96</v>
      </c>
      <c r="L47" s="106">
        <v>3680</v>
      </c>
      <c r="M47" s="8">
        <f t="shared" ref="M47:M58" si="12">ROUND(K47*L47,0)</f>
        <v>353280</v>
      </c>
      <c r="N47" s="107" t="s">
        <v>169</v>
      </c>
      <c r="O47" s="107" t="s">
        <v>169</v>
      </c>
      <c r="P47" s="108" t="s">
        <v>170</v>
      </c>
      <c r="Q47" s="104" t="s">
        <v>170</v>
      </c>
      <c r="R47" s="109">
        <f t="shared" ref="R47:R58" si="13">ROUND($M47*1.1,0)</f>
        <v>388608</v>
      </c>
      <c r="S47" s="108" t="s">
        <v>170</v>
      </c>
      <c r="T47" s="110" t="s">
        <v>170</v>
      </c>
      <c r="U47" s="109">
        <f t="shared" ref="U47:U58" si="14">ROUND($M47*0.9,0)</f>
        <v>317952</v>
      </c>
      <c r="V47" s="108" t="s">
        <v>170</v>
      </c>
    </row>
    <row r="48" spans="3:22" s="76" customFormat="1" ht="18" customHeight="1">
      <c r="D48" s="391" t="s">
        <v>17</v>
      </c>
      <c r="E48" s="392"/>
      <c r="F48" s="392"/>
      <c r="G48" s="393"/>
      <c r="H48" s="102" t="s">
        <v>13</v>
      </c>
      <c r="I48" s="103" t="s">
        <v>16</v>
      </c>
      <c r="J48" s="104" t="s">
        <v>169</v>
      </c>
      <c r="K48" s="105">
        <f t="shared" si="11"/>
        <v>10</v>
      </c>
      <c r="L48" s="106">
        <v>3340</v>
      </c>
      <c r="M48" s="8">
        <f t="shared" si="12"/>
        <v>33400</v>
      </c>
      <c r="N48" s="107" t="s">
        <v>169</v>
      </c>
      <c r="O48" s="107" t="s">
        <v>169</v>
      </c>
      <c r="P48" s="108" t="s">
        <v>170</v>
      </c>
      <c r="Q48" s="104" t="s">
        <v>170</v>
      </c>
      <c r="R48" s="109">
        <f t="shared" si="13"/>
        <v>36740</v>
      </c>
      <c r="S48" s="108" t="s">
        <v>170</v>
      </c>
      <c r="T48" s="110" t="s">
        <v>170</v>
      </c>
      <c r="U48" s="109">
        <f t="shared" si="14"/>
        <v>30060</v>
      </c>
      <c r="V48" s="108" t="s">
        <v>170</v>
      </c>
    </row>
    <row r="49" spans="4:22" s="76" customFormat="1" ht="18" customHeight="1">
      <c r="D49" s="391" t="s">
        <v>18</v>
      </c>
      <c r="E49" s="392"/>
      <c r="F49" s="392"/>
      <c r="G49" s="393"/>
      <c r="H49" s="102" t="s">
        <v>13</v>
      </c>
      <c r="I49" s="103" t="s">
        <v>16</v>
      </c>
      <c r="J49" s="104" t="s">
        <v>169</v>
      </c>
      <c r="K49" s="105">
        <f t="shared" si="11"/>
        <v>30</v>
      </c>
      <c r="L49" s="106">
        <v>180</v>
      </c>
      <c r="M49" s="8">
        <f t="shared" si="12"/>
        <v>5400</v>
      </c>
      <c r="N49" s="107" t="s">
        <v>169</v>
      </c>
      <c r="O49" s="107" t="s">
        <v>169</v>
      </c>
      <c r="P49" s="108" t="s">
        <v>170</v>
      </c>
      <c r="Q49" s="104" t="s">
        <v>170</v>
      </c>
      <c r="R49" s="109">
        <f t="shared" si="13"/>
        <v>5940</v>
      </c>
      <c r="S49" s="108" t="s">
        <v>170</v>
      </c>
      <c r="T49" s="110" t="s">
        <v>170</v>
      </c>
      <c r="U49" s="109">
        <f t="shared" si="14"/>
        <v>4860</v>
      </c>
      <c r="V49" s="108" t="s">
        <v>170</v>
      </c>
    </row>
    <row r="50" spans="4:22" s="76" customFormat="1" ht="18" customHeight="1">
      <c r="D50" s="391" t="s">
        <v>19</v>
      </c>
      <c r="E50" s="392"/>
      <c r="F50" s="392"/>
      <c r="G50" s="393"/>
      <c r="H50" s="102" t="s">
        <v>13</v>
      </c>
      <c r="I50" s="103" t="s">
        <v>16</v>
      </c>
      <c r="J50" s="104" t="s">
        <v>169</v>
      </c>
      <c r="K50" s="105">
        <f t="shared" si="11"/>
        <v>17.8</v>
      </c>
      <c r="L50" s="106">
        <v>180</v>
      </c>
      <c r="M50" s="8">
        <f t="shared" si="12"/>
        <v>3204</v>
      </c>
      <c r="N50" s="107" t="s">
        <v>169</v>
      </c>
      <c r="O50" s="107" t="s">
        <v>169</v>
      </c>
      <c r="P50" s="108" t="s">
        <v>170</v>
      </c>
      <c r="Q50" s="104" t="s">
        <v>170</v>
      </c>
      <c r="R50" s="109">
        <f t="shared" si="13"/>
        <v>3524</v>
      </c>
      <c r="S50" s="108" t="s">
        <v>170</v>
      </c>
      <c r="T50" s="110" t="s">
        <v>170</v>
      </c>
      <c r="U50" s="109">
        <f t="shared" si="14"/>
        <v>2884</v>
      </c>
      <c r="V50" s="108" t="s">
        <v>170</v>
      </c>
    </row>
    <row r="51" spans="4:22" s="76" customFormat="1" ht="18" customHeight="1">
      <c r="D51" s="417" t="s">
        <v>21</v>
      </c>
      <c r="E51" s="418"/>
      <c r="F51" s="418"/>
      <c r="G51" s="418"/>
      <c r="H51" s="102" t="s">
        <v>23</v>
      </c>
      <c r="I51" s="103" t="s">
        <v>16</v>
      </c>
      <c r="J51" s="104" t="s">
        <v>169</v>
      </c>
      <c r="K51" s="105">
        <f t="shared" si="11"/>
        <v>31.8</v>
      </c>
      <c r="L51" s="106">
        <v>240</v>
      </c>
      <c r="M51" s="8">
        <f t="shared" si="12"/>
        <v>7632</v>
      </c>
      <c r="N51" s="107" t="s">
        <v>169</v>
      </c>
      <c r="O51" s="107" t="s">
        <v>169</v>
      </c>
      <c r="P51" s="108" t="s">
        <v>170</v>
      </c>
      <c r="Q51" s="104" t="s">
        <v>170</v>
      </c>
      <c r="R51" s="109">
        <f t="shared" si="13"/>
        <v>8395</v>
      </c>
      <c r="S51" s="108" t="s">
        <v>170</v>
      </c>
      <c r="T51" s="110" t="s">
        <v>170</v>
      </c>
      <c r="U51" s="109">
        <f t="shared" si="14"/>
        <v>6869</v>
      </c>
      <c r="V51" s="108" t="s">
        <v>170</v>
      </c>
    </row>
    <row r="52" spans="4:22" s="76" customFormat="1" ht="18" customHeight="1">
      <c r="D52" s="417"/>
      <c r="E52" s="418"/>
      <c r="F52" s="418"/>
      <c r="G52" s="418"/>
      <c r="H52" s="102" t="s">
        <v>13</v>
      </c>
      <c r="I52" s="103" t="s">
        <v>16</v>
      </c>
      <c r="J52" s="104" t="s">
        <v>169</v>
      </c>
      <c r="K52" s="105">
        <f t="shared" si="11"/>
        <v>19.7</v>
      </c>
      <c r="L52" s="106">
        <v>240</v>
      </c>
      <c r="M52" s="8">
        <f t="shared" si="12"/>
        <v>4728</v>
      </c>
      <c r="N52" s="107" t="s">
        <v>169</v>
      </c>
      <c r="O52" s="107" t="s">
        <v>169</v>
      </c>
      <c r="P52" s="108" t="s">
        <v>170</v>
      </c>
      <c r="Q52" s="104" t="s">
        <v>170</v>
      </c>
      <c r="R52" s="109">
        <f t="shared" si="13"/>
        <v>5201</v>
      </c>
      <c r="S52" s="108" t="s">
        <v>170</v>
      </c>
      <c r="T52" s="110" t="s">
        <v>170</v>
      </c>
      <c r="U52" s="109">
        <f t="shared" si="14"/>
        <v>4255</v>
      </c>
      <c r="V52" s="108" t="s">
        <v>170</v>
      </c>
    </row>
    <row r="53" spans="4:22" s="76" customFormat="1" ht="18" customHeight="1">
      <c r="D53" s="417" t="s">
        <v>22</v>
      </c>
      <c r="E53" s="418"/>
      <c r="F53" s="418"/>
      <c r="G53" s="418"/>
      <c r="H53" s="102" t="s">
        <v>23</v>
      </c>
      <c r="I53" s="103" t="s">
        <v>16</v>
      </c>
      <c r="J53" s="104" t="s">
        <v>169</v>
      </c>
      <c r="K53" s="105">
        <f t="shared" si="11"/>
        <v>99</v>
      </c>
      <c r="L53" s="106">
        <v>240</v>
      </c>
      <c r="M53" s="8">
        <f t="shared" si="12"/>
        <v>23760</v>
      </c>
      <c r="N53" s="107" t="s">
        <v>169</v>
      </c>
      <c r="O53" s="107" t="s">
        <v>169</v>
      </c>
      <c r="P53" s="108" t="s">
        <v>170</v>
      </c>
      <c r="Q53" s="104" t="s">
        <v>170</v>
      </c>
      <c r="R53" s="109">
        <f t="shared" si="13"/>
        <v>26136</v>
      </c>
      <c r="S53" s="108" t="s">
        <v>170</v>
      </c>
      <c r="T53" s="110" t="s">
        <v>170</v>
      </c>
      <c r="U53" s="109">
        <f t="shared" si="14"/>
        <v>21384</v>
      </c>
      <c r="V53" s="108" t="s">
        <v>170</v>
      </c>
    </row>
    <row r="54" spans="4:22" s="76" customFormat="1" ht="18" customHeight="1">
      <c r="D54" s="417"/>
      <c r="E54" s="418"/>
      <c r="F54" s="418"/>
      <c r="G54" s="418"/>
      <c r="H54" s="102" t="s">
        <v>13</v>
      </c>
      <c r="I54" s="103" t="s">
        <v>16</v>
      </c>
      <c r="J54" s="104" t="s">
        <v>169</v>
      </c>
      <c r="K54" s="105">
        <f t="shared" si="11"/>
        <v>50</v>
      </c>
      <c r="L54" s="106">
        <v>240</v>
      </c>
      <c r="M54" s="8">
        <f t="shared" si="12"/>
        <v>12000</v>
      </c>
      <c r="N54" s="107" t="s">
        <v>169</v>
      </c>
      <c r="O54" s="107" t="s">
        <v>169</v>
      </c>
      <c r="P54" s="108" t="s">
        <v>170</v>
      </c>
      <c r="Q54" s="104" t="s">
        <v>170</v>
      </c>
      <c r="R54" s="109">
        <f t="shared" si="13"/>
        <v>13200</v>
      </c>
      <c r="S54" s="108" t="s">
        <v>170</v>
      </c>
      <c r="T54" s="110" t="s">
        <v>170</v>
      </c>
      <c r="U54" s="109">
        <f t="shared" si="14"/>
        <v>10800</v>
      </c>
      <c r="V54" s="108" t="s">
        <v>170</v>
      </c>
    </row>
    <row r="55" spans="4:22" s="76" customFormat="1" ht="18" customHeight="1">
      <c r="D55" s="417" t="s">
        <v>20</v>
      </c>
      <c r="E55" s="418"/>
      <c r="F55" s="418"/>
      <c r="G55" s="418"/>
      <c r="H55" s="419" t="s">
        <v>23</v>
      </c>
      <c r="I55" s="103" t="s">
        <v>16</v>
      </c>
      <c r="J55" s="104" t="s">
        <v>169</v>
      </c>
      <c r="K55" s="105">
        <f t="shared" si="11"/>
        <v>45.3</v>
      </c>
      <c r="L55" s="106">
        <v>180</v>
      </c>
      <c r="M55" s="8">
        <f t="shared" si="12"/>
        <v>8154</v>
      </c>
      <c r="N55" s="107" t="s">
        <v>169</v>
      </c>
      <c r="O55" s="107" t="s">
        <v>169</v>
      </c>
      <c r="P55" s="108" t="s">
        <v>170</v>
      </c>
      <c r="Q55" s="104" t="s">
        <v>170</v>
      </c>
      <c r="R55" s="109">
        <f t="shared" si="13"/>
        <v>8969</v>
      </c>
      <c r="S55" s="108" t="s">
        <v>170</v>
      </c>
      <c r="T55" s="110" t="s">
        <v>170</v>
      </c>
      <c r="U55" s="109">
        <f t="shared" si="14"/>
        <v>7339</v>
      </c>
      <c r="V55" s="108" t="s">
        <v>170</v>
      </c>
    </row>
    <row r="56" spans="4:22" s="76" customFormat="1" ht="18" customHeight="1">
      <c r="D56" s="417"/>
      <c r="E56" s="418"/>
      <c r="F56" s="418"/>
      <c r="G56" s="418"/>
      <c r="H56" s="419"/>
      <c r="I56" s="103" t="s">
        <v>24</v>
      </c>
      <c r="J56" s="104" t="s">
        <v>169</v>
      </c>
      <c r="K56" s="105">
        <f t="shared" si="11"/>
        <v>95</v>
      </c>
      <c r="L56" s="106">
        <v>180</v>
      </c>
      <c r="M56" s="8">
        <f t="shared" si="12"/>
        <v>17100</v>
      </c>
      <c r="N56" s="107" t="s">
        <v>169</v>
      </c>
      <c r="O56" s="107" t="s">
        <v>169</v>
      </c>
      <c r="P56" s="108" t="s">
        <v>170</v>
      </c>
      <c r="Q56" s="104" t="s">
        <v>170</v>
      </c>
      <c r="R56" s="109">
        <f t="shared" si="13"/>
        <v>18810</v>
      </c>
      <c r="S56" s="108" t="s">
        <v>170</v>
      </c>
      <c r="T56" s="110" t="s">
        <v>170</v>
      </c>
      <c r="U56" s="109">
        <f t="shared" si="14"/>
        <v>15390</v>
      </c>
      <c r="V56" s="108" t="s">
        <v>170</v>
      </c>
    </row>
    <row r="57" spans="4:22" s="76" customFormat="1" ht="18" customHeight="1">
      <c r="D57" s="420"/>
      <c r="E57" s="421"/>
      <c r="F57" s="421"/>
      <c r="G57" s="422"/>
      <c r="H57" s="111"/>
      <c r="I57" s="112"/>
      <c r="J57" s="113"/>
      <c r="K57" s="8">
        <f t="shared" ref="K57:K58" si="15">ROUND(J25,0)</f>
        <v>0</v>
      </c>
      <c r="L57" s="114"/>
      <c r="M57" s="8">
        <f t="shared" si="12"/>
        <v>0</v>
      </c>
      <c r="N57" s="107" t="s">
        <v>169</v>
      </c>
      <c r="O57" s="107" t="s">
        <v>169</v>
      </c>
      <c r="P57" s="108" t="s">
        <v>170</v>
      </c>
      <c r="Q57" s="104" t="s">
        <v>170</v>
      </c>
      <c r="R57" s="8">
        <f t="shared" si="13"/>
        <v>0</v>
      </c>
      <c r="S57" s="108" t="s">
        <v>170</v>
      </c>
      <c r="T57" s="110" t="s">
        <v>170</v>
      </c>
      <c r="U57" s="8">
        <f t="shared" si="14"/>
        <v>0</v>
      </c>
      <c r="V57" s="108" t="s">
        <v>170</v>
      </c>
    </row>
    <row r="58" spans="4:22" s="76" customFormat="1" ht="18" customHeight="1">
      <c r="D58" s="420"/>
      <c r="E58" s="421"/>
      <c r="F58" s="421"/>
      <c r="G58" s="422"/>
      <c r="H58" s="111"/>
      <c r="I58" s="112"/>
      <c r="J58" s="113"/>
      <c r="K58" s="8">
        <f t="shared" si="15"/>
        <v>0</v>
      </c>
      <c r="L58" s="114"/>
      <c r="M58" s="8">
        <f t="shared" si="12"/>
        <v>0</v>
      </c>
      <c r="N58" s="107" t="s">
        <v>169</v>
      </c>
      <c r="O58" s="107" t="s">
        <v>169</v>
      </c>
      <c r="P58" s="108" t="s">
        <v>170</v>
      </c>
      <c r="Q58" s="104" t="s">
        <v>170</v>
      </c>
      <c r="R58" s="8">
        <f t="shared" si="13"/>
        <v>0</v>
      </c>
      <c r="S58" s="108" t="s">
        <v>170</v>
      </c>
      <c r="T58" s="110" t="s">
        <v>170</v>
      </c>
      <c r="U58" s="8">
        <f t="shared" si="14"/>
        <v>0</v>
      </c>
      <c r="V58" s="108" t="s">
        <v>170</v>
      </c>
    </row>
    <row r="59" spans="4:22" s="76" customFormat="1" ht="9" customHeight="1" thickBot="1">
      <c r="D59" s="443"/>
      <c r="E59" s="444"/>
      <c r="F59" s="444"/>
      <c r="G59" s="445"/>
      <c r="H59" s="82"/>
      <c r="I59" s="83"/>
      <c r="J59" s="115"/>
      <c r="K59" s="116"/>
      <c r="L59" s="117"/>
      <c r="M59" s="116"/>
      <c r="N59" s="117"/>
      <c r="O59" s="118"/>
      <c r="P59" s="119"/>
      <c r="Q59" s="120"/>
      <c r="R59" s="118"/>
      <c r="S59" s="119"/>
      <c r="T59" s="121"/>
      <c r="U59" s="122"/>
      <c r="V59" s="123"/>
    </row>
    <row r="60" spans="4:22" s="76" customFormat="1" ht="21" customHeight="1" thickTop="1" thickBot="1">
      <c r="D60" s="446" t="s">
        <v>5</v>
      </c>
      <c r="E60" s="447"/>
      <c r="F60" s="447"/>
      <c r="G60" s="447"/>
      <c r="H60" s="448"/>
      <c r="I60" s="84"/>
      <c r="J60" s="85">
        <f>L28</f>
        <v>805324</v>
      </c>
      <c r="K60" s="124"/>
      <c r="L60" s="125" t="s">
        <v>171</v>
      </c>
      <c r="M60" s="126">
        <f>SUM(M46:M59)</f>
        <v>11387122</v>
      </c>
      <c r="N60" s="126">
        <v>49</v>
      </c>
      <c r="O60" s="127">
        <v>9.9</v>
      </c>
      <c r="P60" s="128">
        <f>ROUND(J60*$N60/1000+M60*$O60/1000,0)</f>
        <v>152193</v>
      </c>
      <c r="Q60" s="86">
        <f>P28</f>
        <v>885875</v>
      </c>
      <c r="R60" s="129">
        <f>SUM(R46:R59)</f>
        <v>12525833</v>
      </c>
      <c r="S60" s="128">
        <f>ROUND(Q60*$N60/1000+R60*$O60/1000,0)</f>
        <v>167414</v>
      </c>
      <c r="T60" s="87">
        <f>S28</f>
        <v>724775</v>
      </c>
      <c r="U60" s="129">
        <f>SUM(U46:U59)</f>
        <v>10248411</v>
      </c>
      <c r="V60" s="128">
        <f>ROUND(T60*$N60/1000+U60*$O60/1000,0)</f>
        <v>136973</v>
      </c>
    </row>
    <row r="61" spans="4:22" s="76" customFormat="1" ht="9" customHeight="1"/>
    <row r="62" spans="4:22" s="76" customFormat="1" ht="15" customHeight="1">
      <c r="D62" s="76" t="s">
        <v>79</v>
      </c>
    </row>
    <row r="63" spans="4:22" s="76" customFormat="1" ht="15" customHeight="1">
      <c r="D63" s="76" t="s">
        <v>133</v>
      </c>
    </row>
    <row r="64" spans="4:22" s="76" customFormat="1" ht="15" customHeight="1">
      <c r="E64" s="449" t="s">
        <v>173</v>
      </c>
      <c r="F64" s="450"/>
      <c r="G64" s="450"/>
      <c r="H64" s="450"/>
      <c r="I64" s="450"/>
      <c r="J64" s="450"/>
      <c r="K64" s="450"/>
      <c r="L64" s="450"/>
      <c r="M64" s="450"/>
      <c r="N64" s="450"/>
      <c r="O64" s="450"/>
      <c r="P64" s="450"/>
      <c r="Q64" s="450"/>
      <c r="R64" s="450"/>
      <c r="S64" s="450"/>
      <c r="T64" s="450"/>
    </row>
    <row r="65" spans="3:20" s="76" customFormat="1" ht="15" customHeight="1">
      <c r="E65" s="450"/>
      <c r="F65" s="450"/>
      <c r="G65" s="450"/>
      <c r="H65" s="450"/>
      <c r="I65" s="450"/>
      <c r="J65" s="450"/>
      <c r="K65" s="450"/>
      <c r="L65" s="450"/>
      <c r="M65" s="450"/>
      <c r="N65" s="450"/>
      <c r="O65" s="450"/>
      <c r="P65" s="450"/>
      <c r="Q65" s="450"/>
      <c r="R65" s="450"/>
      <c r="S65" s="450"/>
      <c r="T65" s="450"/>
    </row>
    <row r="66" spans="3:20" s="76" customFormat="1" ht="9" customHeight="1">
      <c r="E66" s="77"/>
      <c r="F66" s="77"/>
      <c r="G66" s="77"/>
      <c r="H66" s="77"/>
      <c r="I66" s="77"/>
      <c r="J66" s="77"/>
      <c r="K66" s="77"/>
      <c r="L66" s="77"/>
      <c r="M66" s="77"/>
      <c r="N66" s="77"/>
      <c r="O66" s="77"/>
      <c r="P66" s="77"/>
      <c r="Q66" s="77"/>
      <c r="R66" s="77"/>
      <c r="S66" s="77"/>
    </row>
    <row r="67" spans="3:20" s="76" customFormat="1" ht="15" customHeight="1">
      <c r="D67" s="76" t="s">
        <v>174</v>
      </c>
      <c r="O67" s="77"/>
      <c r="P67" s="77"/>
      <c r="Q67" s="77"/>
      <c r="R67" s="77"/>
      <c r="S67" s="77"/>
    </row>
    <row r="68" spans="3:20" s="76" customFormat="1" ht="15" customHeight="1">
      <c r="E68" s="88" t="s">
        <v>175</v>
      </c>
    </row>
    <row r="69" spans="3:20" s="76" customFormat="1" ht="15" customHeight="1">
      <c r="E69" s="89"/>
      <c r="F69" s="89"/>
      <c r="G69" s="89"/>
      <c r="H69" s="89"/>
      <c r="I69" s="89"/>
      <c r="J69" s="89"/>
      <c r="K69" s="89"/>
      <c r="L69" s="89"/>
      <c r="M69" s="89"/>
      <c r="N69" s="89"/>
      <c r="O69" s="89"/>
      <c r="P69" s="89"/>
      <c r="Q69" s="89"/>
      <c r="R69" s="89"/>
      <c r="S69" s="89"/>
      <c r="T69" s="89"/>
    </row>
    <row r="70" spans="3:20" ht="15" customHeight="1">
      <c r="E70" s="62"/>
      <c r="F70" s="62"/>
      <c r="G70" s="62"/>
      <c r="H70" s="62"/>
      <c r="I70" s="62"/>
      <c r="J70" s="62"/>
      <c r="K70" s="62"/>
      <c r="L70" s="62"/>
      <c r="M70" s="62"/>
      <c r="N70" s="62"/>
      <c r="O70" s="62"/>
      <c r="P70" s="62"/>
      <c r="Q70" s="62"/>
      <c r="R70" s="62"/>
      <c r="S70" s="62"/>
      <c r="T70" s="62"/>
    </row>
    <row r="71" spans="3:20" ht="15" customHeight="1">
      <c r="C71" s="20" t="s">
        <v>93</v>
      </c>
    </row>
    <row r="72" spans="3:20" ht="15" customHeight="1" thickBot="1">
      <c r="T72" s="21" t="s">
        <v>88</v>
      </c>
    </row>
    <row r="73" spans="3:20" ht="21" customHeight="1">
      <c r="D73" s="428" t="s">
        <v>40</v>
      </c>
      <c r="E73" s="429"/>
      <c r="F73" s="429"/>
      <c r="G73" s="430"/>
      <c r="H73" s="48" t="s">
        <v>102</v>
      </c>
      <c r="I73" s="49"/>
      <c r="J73" s="49"/>
      <c r="K73" s="49"/>
      <c r="L73" s="50"/>
      <c r="M73" s="48" t="s">
        <v>94</v>
      </c>
      <c r="N73" s="49"/>
      <c r="O73" s="49"/>
      <c r="P73" s="50"/>
      <c r="Q73" s="48" t="s">
        <v>95</v>
      </c>
      <c r="R73" s="49"/>
      <c r="S73" s="49"/>
      <c r="T73" s="50"/>
    </row>
    <row r="74" spans="3:20" ht="15" customHeight="1">
      <c r="D74" s="431"/>
      <c r="E74" s="432"/>
      <c r="F74" s="432"/>
      <c r="G74" s="433"/>
      <c r="H74" s="334" t="s">
        <v>124</v>
      </c>
      <c r="I74" s="51" t="s">
        <v>103</v>
      </c>
      <c r="J74" s="51"/>
      <c r="K74" s="52"/>
      <c r="L74" s="438" t="s">
        <v>105</v>
      </c>
      <c r="M74" s="334" t="s">
        <v>124</v>
      </c>
      <c r="N74" s="51" t="s">
        <v>103</v>
      </c>
      <c r="O74" s="51"/>
      <c r="P74" s="53"/>
      <c r="Q74" s="334" t="s">
        <v>124</v>
      </c>
      <c r="R74" s="51" t="s">
        <v>103</v>
      </c>
      <c r="S74" s="51"/>
      <c r="T74" s="53"/>
    </row>
    <row r="75" spans="3:20" ht="15" customHeight="1">
      <c r="D75" s="431"/>
      <c r="E75" s="432"/>
      <c r="F75" s="432"/>
      <c r="G75" s="433"/>
      <c r="H75" s="335"/>
      <c r="I75" s="437" t="s">
        <v>145</v>
      </c>
      <c r="J75" s="54" t="s">
        <v>104</v>
      </c>
      <c r="K75" s="370" t="s">
        <v>65</v>
      </c>
      <c r="L75" s="356"/>
      <c r="M75" s="335"/>
      <c r="N75" s="437" t="s">
        <v>145</v>
      </c>
      <c r="O75" s="54" t="s">
        <v>104</v>
      </c>
      <c r="P75" s="356" t="s">
        <v>65</v>
      </c>
      <c r="Q75" s="335"/>
      <c r="R75" s="437" t="s">
        <v>145</v>
      </c>
      <c r="S75" s="54" t="s">
        <v>104</v>
      </c>
      <c r="T75" s="356" t="s">
        <v>65</v>
      </c>
    </row>
    <row r="76" spans="3:20" ht="15" customHeight="1">
      <c r="D76" s="431"/>
      <c r="E76" s="432"/>
      <c r="F76" s="432"/>
      <c r="G76" s="433"/>
      <c r="H76" s="336"/>
      <c r="I76" s="408"/>
      <c r="J76" s="370" t="s">
        <v>84</v>
      </c>
      <c r="K76" s="408"/>
      <c r="L76" s="357"/>
      <c r="M76" s="336"/>
      <c r="N76" s="408"/>
      <c r="O76" s="370" t="s">
        <v>84</v>
      </c>
      <c r="P76" s="357"/>
      <c r="Q76" s="336"/>
      <c r="R76" s="408"/>
      <c r="S76" s="370" t="s">
        <v>84</v>
      </c>
      <c r="T76" s="357"/>
    </row>
    <row r="77" spans="3:20" ht="15" customHeight="1">
      <c r="D77" s="431"/>
      <c r="E77" s="432"/>
      <c r="F77" s="432"/>
      <c r="G77" s="433"/>
      <c r="H77" s="336"/>
      <c r="I77" s="408"/>
      <c r="J77" s="408"/>
      <c r="K77" s="408"/>
      <c r="L77" s="357"/>
      <c r="M77" s="336"/>
      <c r="N77" s="408"/>
      <c r="O77" s="408"/>
      <c r="P77" s="357"/>
      <c r="Q77" s="336"/>
      <c r="R77" s="408"/>
      <c r="S77" s="408"/>
      <c r="T77" s="357"/>
    </row>
    <row r="78" spans="3:20" ht="15" customHeight="1">
      <c r="D78" s="431"/>
      <c r="E78" s="432"/>
      <c r="F78" s="432"/>
      <c r="G78" s="433"/>
      <c r="H78" s="335" t="s">
        <v>85</v>
      </c>
      <c r="I78" s="370" t="s">
        <v>75</v>
      </c>
      <c r="J78" s="370" t="s">
        <v>66</v>
      </c>
      <c r="K78" s="370" t="s">
        <v>67</v>
      </c>
      <c r="L78" s="356" t="s">
        <v>74</v>
      </c>
      <c r="M78" s="335" t="s">
        <v>60</v>
      </c>
      <c r="N78" s="370" t="s">
        <v>61</v>
      </c>
      <c r="O78" s="370" t="s">
        <v>68</v>
      </c>
      <c r="P78" s="356" t="s">
        <v>69</v>
      </c>
      <c r="Q78" s="335" t="s">
        <v>70</v>
      </c>
      <c r="R78" s="370" t="s">
        <v>71</v>
      </c>
      <c r="S78" s="370" t="s">
        <v>72</v>
      </c>
      <c r="T78" s="356" t="s">
        <v>73</v>
      </c>
    </row>
    <row r="79" spans="3:20" ht="15" customHeight="1">
      <c r="D79" s="431"/>
      <c r="E79" s="432"/>
      <c r="F79" s="432"/>
      <c r="G79" s="433"/>
      <c r="H79" s="336"/>
      <c r="I79" s="408"/>
      <c r="J79" s="370"/>
      <c r="K79" s="408"/>
      <c r="L79" s="357"/>
      <c r="M79" s="336"/>
      <c r="N79" s="408"/>
      <c r="O79" s="370"/>
      <c r="P79" s="357"/>
      <c r="Q79" s="336"/>
      <c r="R79" s="408"/>
      <c r="S79" s="370"/>
      <c r="T79" s="357"/>
    </row>
    <row r="80" spans="3:20" ht="15" customHeight="1">
      <c r="D80" s="434"/>
      <c r="E80" s="435"/>
      <c r="F80" s="435"/>
      <c r="G80" s="436"/>
      <c r="H80" s="31" t="s">
        <v>27</v>
      </c>
      <c r="I80" s="32" t="s">
        <v>27</v>
      </c>
      <c r="J80" s="32" t="s">
        <v>27</v>
      </c>
      <c r="K80" s="32" t="s">
        <v>27</v>
      </c>
      <c r="L80" s="55"/>
      <c r="M80" s="31" t="s">
        <v>27</v>
      </c>
      <c r="N80" s="32" t="s">
        <v>27</v>
      </c>
      <c r="O80" s="32" t="s">
        <v>27</v>
      </c>
      <c r="P80" s="33" t="s">
        <v>27</v>
      </c>
      <c r="Q80" s="31" t="s">
        <v>27</v>
      </c>
      <c r="R80" s="32" t="s">
        <v>27</v>
      </c>
      <c r="S80" s="32" t="s">
        <v>27</v>
      </c>
      <c r="T80" s="33" t="s">
        <v>27</v>
      </c>
    </row>
    <row r="81" spans="4:20" ht="30.95" customHeight="1">
      <c r="D81" s="442" t="s">
        <v>34</v>
      </c>
      <c r="E81" s="442"/>
      <c r="F81" s="442"/>
      <c r="G81" s="442"/>
      <c r="H81" s="16">
        <f>N28</f>
        <v>630425</v>
      </c>
      <c r="I81" s="18">
        <v>0</v>
      </c>
      <c r="J81" s="63">
        <v>14293895</v>
      </c>
      <c r="K81" s="18">
        <f>I81+J81</f>
        <v>14293895</v>
      </c>
      <c r="L81" s="17">
        <f>ROUND(K81/H81,4)</f>
        <v>22.673400000000001</v>
      </c>
      <c r="M81" s="16">
        <f>Q28</f>
        <v>693479</v>
      </c>
      <c r="N81" s="18">
        <f>I81</f>
        <v>0</v>
      </c>
      <c r="O81" s="18">
        <f>ROUND(M81*L81,0)</f>
        <v>15723527</v>
      </c>
      <c r="P81" s="19">
        <f>SUM(N81:O81)</f>
        <v>15723527</v>
      </c>
      <c r="Q81" s="16">
        <f>T28</f>
        <v>567374</v>
      </c>
      <c r="R81" s="18">
        <f>I81</f>
        <v>0</v>
      </c>
      <c r="S81" s="18">
        <f>ROUND(Q81*L81,0)</f>
        <v>12864298</v>
      </c>
      <c r="T81" s="19">
        <f>SUM(R81:S81)</f>
        <v>12864298</v>
      </c>
    </row>
    <row r="82" spans="4:20" ht="30.95" customHeight="1" thickBot="1">
      <c r="D82" s="350" t="s">
        <v>35</v>
      </c>
      <c r="E82" s="350"/>
      <c r="F82" s="350"/>
      <c r="G82" s="350"/>
      <c r="H82" s="12">
        <f>P60</f>
        <v>152193</v>
      </c>
      <c r="I82" s="13">
        <v>0</v>
      </c>
      <c r="J82" s="64">
        <v>3721969</v>
      </c>
      <c r="K82" s="13">
        <f>I82+J82</f>
        <v>3721969</v>
      </c>
      <c r="L82" s="15">
        <f>ROUND(K82/H82,4)</f>
        <v>24.4556</v>
      </c>
      <c r="M82" s="12">
        <f>S60</f>
        <v>167414</v>
      </c>
      <c r="N82" s="13">
        <f>I82</f>
        <v>0</v>
      </c>
      <c r="O82" s="13">
        <f>ROUND(M82*L82,0)</f>
        <v>4094210</v>
      </c>
      <c r="P82" s="14">
        <f>SUM(N82:O82)</f>
        <v>4094210</v>
      </c>
      <c r="Q82" s="12">
        <f>V60</f>
        <v>136973</v>
      </c>
      <c r="R82" s="13">
        <f>I82</f>
        <v>0</v>
      </c>
      <c r="S82" s="13">
        <f>ROUND(Q82*L82,0)</f>
        <v>3349757</v>
      </c>
      <c r="T82" s="14">
        <f>SUM(R82:S82)</f>
        <v>3349757</v>
      </c>
    </row>
    <row r="83" spans="4:20" ht="9" customHeight="1"/>
    <row r="84" spans="4:20" ht="15" customHeight="1">
      <c r="D84" s="20" t="s">
        <v>79</v>
      </c>
    </row>
    <row r="85" spans="4:20" ht="15" customHeight="1">
      <c r="D85" s="20" t="s">
        <v>134</v>
      </c>
    </row>
    <row r="86" spans="4:20" ht="15" customHeight="1">
      <c r="E86" s="239" t="s">
        <v>236</v>
      </c>
      <c r="F86" s="239"/>
      <c r="G86" s="239"/>
      <c r="H86" s="239"/>
      <c r="I86" s="239"/>
      <c r="J86" s="239"/>
      <c r="K86" s="239"/>
      <c r="L86" s="239"/>
      <c r="M86" s="239"/>
      <c r="N86" s="239"/>
      <c r="O86" s="239"/>
      <c r="P86" s="239"/>
      <c r="Q86" s="239"/>
      <c r="R86" s="239"/>
      <c r="S86" s="239"/>
      <c r="T86" s="303"/>
    </row>
    <row r="87" spans="4:20" ht="15" customHeight="1">
      <c r="E87" s="239"/>
      <c r="F87" s="239"/>
      <c r="G87" s="239"/>
      <c r="H87" s="239"/>
      <c r="I87" s="239"/>
      <c r="J87" s="239"/>
      <c r="K87" s="239"/>
      <c r="L87" s="239"/>
      <c r="M87" s="239"/>
      <c r="N87" s="239"/>
      <c r="O87" s="239"/>
      <c r="P87" s="239"/>
      <c r="Q87" s="239"/>
      <c r="R87" s="239"/>
      <c r="S87" s="239"/>
      <c r="T87" s="303"/>
    </row>
    <row r="88" spans="4:20" ht="15" customHeight="1">
      <c r="E88" s="239"/>
      <c r="F88" s="239"/>
      <c r="G88" s="239"/>
      <c r="H88" s="239"/>
      <c r="I88" s="239"/>
      <c r="J88" s="239"/>
      <c r="K88" s="239"/>
      <c r="L88" s="239"/>
      <c r="M88" s="239"/>
      <c r="N88" s="239"/>
      <c r="O88" s="239"/>
      <c r="P88" s="239"/>
      <c r="Q88" s="239"/>
      <c r="R88" s="239"/>
      <c r="S88" s="239"/>
      <c r="T88" s="303"/>
    </row>
    <row r="89" spans="4:20" ht="15" customHeight="1">
      <c r="E89" s="239"/>
      <c r="F89" s="239"/>
      <c r="G89" s="239"/>
      <c r="H89" s="239"/>
      <c r="I89" s="239"/>
      <c r="J89" s="239"/>
      <c r="K89" s="239"/>
      <c r="L89" s="239"/>
      <c r="M89" s="239"/>
      <c r="N89" s="239"/>
      <c r="O89" s="239"/>
      <c r="P89" s="239"/>
      <c r="Q89" s="239"/>
      <c r="R89" s="239"/>
      <c r="S89" s="239"/>
      <c r="T89" s="303"/>
    </row>
    <row r="90" spans="4:20" ht="9" customHeight="1">
      <c r="E90" s="56"/>
      <c r="F90" s="56"/>
      <c r="G90" s="56"/>
      <c r="H90" s="56"/>
      <c r="I90" s="56"/>
      <c r="J90" s="56"/>
      <c r="K90" s="56"/>
      <c r="L90" s="56"/>
      <c r="M90" s="56"/>
      <c r="N90" s="56"/>
      <c r="O90" s="56"/>
      <c r="P90" s="56"/>
      <c r="Q90" s="56"/>
      <c r="R90" s="56"/>
      <c r="S90" s="56"/>
    </row>
    <row r="91" spans="4:20" ht="15" customHeight="1">
      <c r="D91" s="20" t="s">
        <v>135</v>
      </c>
      <c r="O91" s="74"/>
      <c r="P91" s="74"/>
      <c r="Q91" s="74"/>
      <c r="R91" s="74"/>
      <c r="S91" s="74"/>
    </row>
    <row r="92" spans="4:20" ht="15" customHeight="1">
      <c r="E92" s="239" t="s">
        <v>136</v>
      </c>
      <c r="F92" s="239"/>
      <c r="G92" s="239"/>
      <c r="H92" s="239"/>
      <c r="I92" s="239"/>
      <c r="J92" s="239"/>
      <c r="K92" s="239"/>
      <c r="L92" s="239"/>
      <c r="M92" s="239"/>
      <c r="N92" s="239"/>
      <c r="O92" s="239"/>
      <c r="P92" s="239"/>
      <c r="Q92" s="239"/>
      <c r="R92" s="239"/>
      <c r="S92" s="239"/>
      <c r="T92" s="303"/>
    </row>
    <row r="93" spans="4:20" ht="15" customHeight="1">
      <c r="E93" s="239"/>
      <c r="F93" s="239"/>
      <c r="G93" s="239"/>
      <c r="H93" s="239"/>
      <c r="I93" s="239"/>
      <c r="J93" s="239"/>
      <c r="K93" s="239"/>
      <c r="L93" s="239"/>
      <c r="M93" s="239"/>
      <c r="N93" s="239"/>
      <c r="O93" s="239"/>
      <c r="P93" s="239"/>
      <c r="Q93" s="239"/>
      <c r="R93" s="239"/>
      <c r="S93" s="239"/>
      <c r="T93" s="303"/>
    </row>
    <row r="94" spans="4:20" ht="15" customHeight="1">
      <c r="E94" s="56"/>
      <c r="F94" s="56"/>
      <c r="G94" s="56"/>
      <c r="H94" s="56"/>
      <c r="I94" s="56"/>
      <c r="J94" s="56"/>
      <c r="K94" s="56"/>
      <c r="L94" s="56"/>
      <c r="M94" s="56"/>
      <c r="N94" s="56"/>
      <c r="O94" s="56"/>
      <c r="P94" s="56"/>
      <c r="Q94" s="56"/>
      <c r="R94" s="56"/>
      <c r="S94" s="56"/>
    </row>
    <row r="95" spans="4:20" ht="15" customHeight="1">
      <c r="F95" s="56"/>
      <c r="G95" s="56"/>
      <c r="H95" s="56"/>
      <c r="I95" s="56"/>
      <c r="J95" s="56"/>
      <c r="K95" s="56"/>
      <c r="L95" s="56"/>
      <c r="M95" s="56"/>
      <c r="N95" s="56"/>
      <c r="O95" s="56"/>
      <c r="P95" s="56"/>
      <c r="Q95" s="56"/>
      <c r="R95" s="56"/>
      <c r="S95" s="56"/>
      <c r="T95" s="56"/>
    </row>
    <row r="96" spans="4:20" ht="15" customHeight="1"/>
    <row r="97" spans="3:18" ht="15" customHeight="1">
      <c r="C97" s="20" t="s">
        <v>118</v>
      </c>
    </row>
    <row r="98" spans="3:18" ht="15" customHeight="1" thickBot="1">
      <c r="R98" s="21" t="s">
        <v>89</v>
      </c>
    </row>
    <row r="99" spans="3:18" ht="21" customHeight="1">
      <c r="D99" s="256" t="s">
        <v>40</v>
      </c>
      <c r="E99" s="257"/>
      <c r="F99" s="257"/>
      <c r="G99" s="257"/>
      <c r="H99" s="257"/>
      <c r="I99" s="320"/>
      <c r="J99" s="256" t="s">
        <v>102</v>
      </c>
      <c r="K99" s="423"/>
      <c r="L99" s="256" t="s">
        <v>96</v>
      </c>
      <c r="M99" s="424"/>
      <c r="N99" s="423"/>
      <c r="O99" s="256" t="s">
        <v>97</v>
      </c>
      <c r="P99" s="426"/>
      <c r="Q99" s="256" t="s">
        <v>106</v>
      </c>
      <c r="R99" s="320"/>
    </row>
    <row r="100" spans="3:18" ht="15" customHeight="1">
      <c r="D100" s="412"/>
      <c r="E100" s="413"/>
      <c r="F100" s="413"/>
      <c r="G100" s="413"/>
      <c r="H100" s="413"/>
      <c r="I100" s="414"/>
      <c r="J100" s="351" t="s">
        <v>27</v>
      </c>
      <c r="K100" s="353"/>
      <c r="L100" s="351" t="s">
        <v>27</v>
      </c>
      <c r="M100" s="352"/>
      <c r="N100" s="353"/>
      <c r="O100" s="351" t="s">
        <v>27</v>
      </c>
      <c r="P100" s="427"/>
      <c r="Q100" s="412"/>
      <c r="R100" s="414"/>
    </row>
    <row r="101" spans="3:18" ht="9" customHeight="1">
      <c r="D101" s="409"/>
      <c r="E101" s="410"/>
      <c r="F101" s="410"/>
      <c r="G101" s="410"/>
      <c r="H101" s="410"/>
      <c r="I101" s="411"/>
      <c r="J101" s="415"/>
      <c r="K101" s="416"/>
      <c r="L101" s="415"/>
      <c r="M101" s="425"/>
      <c r="N101" s="416"/>
      <c r="O101" s="58"/>
      <c r="P101" s="70"/>
      <c r="Q101" s="409"/>
      <c r="R101" s="411"/>
    </row>
    <row r="102" spans="3:18" ht="30.95" customHeight="1">
      <c r="D102" s="323" t="s">
        <v>34</v>
      </c>
      <c r="E102" s="324"/>
      <c r="F102" s="324"/>
      <c r="G102" s="324"/>
      <c r="H102" s="324"/>
      <c r="I102" s="324"/>
      <c r="J102" s="304">
        <f>K81</f>
        <v>14293895</v>
      </c>
      <c r="K102" s="343"/>
      <c r="L102" s="304">
        <f>P81</f>
        <v>15723527</v>
      </c>
      <c r="M102" s="342"/>
      <c r="N102" s="343"/>
      <c r="O102" s="304">
        <f>T81</f>
        <v>12864298</v>
      </c>
      <c r="P102" s="305"/>
      <c r="Q102" s="324"/>
      <c r="R102" s="325"/>
    </row>
    <row r="103" spans="3:18" ht="30.95" customHeight="1">
      <c r="D103" s="323" t="s">
        <v>36</v>
      </c>
      <c r="E103" s="324"/>
      <c r="F103" s="324"/>
      <c r="G103" s="324"/>
      <c r="H103" s="324"/>
      <c r="I103" s="325"/>
      <c r="J103" s="339">
        <v>9473812</v>
      </c>
      <c r="K103" s="340"/>
      <c r="L103" s="340"/>
      <c r="M103" s="340"/>
      <c r="N103" s="340"/>
      <c r="O103" s="340"/>
      <c r="P103" s="341"/>
      <c r="Q103" s="323" t="s">
        <v>76</v>
      </c>
      <c r="R103" s="325"/>
    </row>
    <row r="104" spans="3:18" ht="30.95" customHeight="1">
      <c r="D104" s="323" t="s">
        <v>37</v>
      </c>
      <c r="E104" s="324"/>
      <c r="F104" s="324"/>
      <c r="G104" s="324"/>
      <c r="H104" s="324"/>
      <c r="I104" s="325"/>
      <c r="J104" s="339">
        <v>339788</v>
      </c>
      <c r="K104" s="340"/>
      <c r="L104" s="340"/>
      <c r="M104" s="340"/>
      <c r="N104" s="340"/>
      <c r="O104" s="340"/>
      <c r="P104" s="341"/>
      <c r="Q104" s="323" t="s">
        <v>39</v>
      </c>
      <c r="R104" s="325"/>
    </row>
    <row r="105" spans="3:18" ht="30.95" customHeight="1">
      <c r="D105" s="323" t="s">
        <v>38</v>
      </c>
      <c r="E105" s="324"/>
      <c r="F105" s="324"/>
      <c r="G105" s="324"/>
      <c r="H105" s="324"/>
      <c r="I105" s="325"/>
      <c r="J105" s="339">
        <v>-360310</v>
      </c>
      <c r="K105" s="340"/>
      <c r="L105" s="340"/>
      <c r="M105" s="340"/>
      <c r="N105" s="340"/>
      <c r="O105" s="340"/>
      <c r="P105" s="341"/>
      <c r="Q105" s="323" t="s">
        <v>39</v>
      </c>
      <c r="R105" s="325"/>
    </row>
    <row r="106" spans="3:18" ht="30.95" customHeight="1">
      <c r="D106" s="323" t="s">
        <v>98</v>
      </c>
      <c r="E106" s="324"/>
      <c r="F106" s="324"/>
      <c r="G106" s="324"/>
      <c r="H106" s="324"/>
      <c r="I106" s="325"/>
      <c r="J106" s="339">
        <v>3283728</v>
      </c>
      <c r="K106" s="340"/>
      <c r="L106" s="340"/>
      <c r="M106" s="340"/>
      <c r="N106" s="340"/>
      <c r="O106" s="340"/>
      <c r="P106" s="341"/>
      <c r="Q106" s="323" t="s">
        <v>39</v>
      </c>
      <c r="R106" s="325"/>
    </row>
    <row r="107" spans="3:18" ht="30.95" customHeight="1">
      <c r="D107" s="323" t="s">
        <v>35</v>
      </c>
      <c r="E107" s="324"/>
      <c r="F107" s="324"/>
      <c r="G107" s="324"/>
      <c r="H107" s="324"/>
      <c r="I107" s="325"/>
      <c r="J107" s="304">
        <f>K82</f>
        <v>3721969</v>
      </c>
      <c r="K107" s="343"/>
      <c r="L107" s="304">
        <f>P82</f>
        <v>4094210</v>
      </c>
      <c r="M107" s="342"/>
      <c r="N107" s="343"/>
      <c r="O107" s="304">
        <f>T82</f>
        <v>3349757</v>
      </c>
      <c r="P107" s="305"/>
      <c r="Q107" s="323"/>
      <c r="R107" s="325"/>
    </row>
    <row r="108" spans="3:18" ht="9" customHeight="1" thickBot="1">
      <c r="D108" s="347"/>
      <c r="E108" s="348"/>
      <c r="F108" s="348"/>
      <c r="G108" s="348"/>
      <c r="H108" s="348"/>
      <c r="I108" s="349"/>
      <c r="J108" s="365"/>
      <c r="K108" s="366"/>
      <c r="L108" s="365"/>
      <c r="M108" s="367"/>
      <c r="N108" s="366"/>
      <c r="O108" s="71"/>
      <c r="P108" s="72"/>
      <c r="Q108" s="347"/>
      <c r="R108" s="349"/>
    </row>
    <row r="109" spans="3:18" ht="30.95" customHeight="1" thickTop="1" thickBot="1">
      <c r="D109" s="328" t="s">
        <v>5</v>
      </c>
      <c r="E109" s="344"/>
      <c r="F109" s="344"/>
      <c r="G109" s="344"/>
      <c r="H109" s="344"/>
      <c r="I109" s="329"/>
      <c r="J109" s="337">
        <f>SUM(J101:K108)</f>
        <v>30752882</v>
      </c>
      <c r="K109" s="345"/>
      <c r="L109" s="337">
        <f>L102+SUM(J103:K106)+L107</f>
        <v>32554755</v>
      </c>
      <c r="M109" s="346"/>
      <c r="N109" s="345"/>
      <c r="O109" s="337">
        <f>O102+SUM(J103:K106)+O107</f>
        <v>28951073</v>
      </c>
      <c r="P109" s="338"/>
      <c r="Q109" s="328"/>
      <c r="R109" s="329"/>
    </row>
    <row r="110" spans="3:18" ht="9" customHeight="1"/>
    <row r="111" spans="3:18" ht="15" customHeight="1">
      <c r="D111" s="20" t="s">
        <v>79</v>
      </c>
    </row>
    <row r="112" spans="3:18" ht="15" customHeight="1">
      <c r="D112" s="20" t="s">
        <v>137</v>
      </c>
    </row>
    <row r="113" spans="3:20" ht="15" customHeight="1">
      <c r="E113" s="239" t="s">
        <v>146</v>
      </c>
      <c r="F113" s="239"/>
      <c r="G113" s="239"/>
      <c r="H113" s="239"/>
      <c r="I113" s="239"/>
      <c r="J113" s="239"/>
      <c r="K113" s="239"/>
      <c r="L113" s="239"/>
      <c r="M113" s="239"/>
      <c r="N113" s="239"/>
      <c r="O113" s="239"/>
      <c r="P113" s="239"/>
      <c r="Q113" s="239"/>
      <c r="R113" s="239"/>
      <c r="S113" s="239"/>
      <c r="T113" s="303"/>
    </row>
    <row r="114" spans="3:20" ht="9" customHeight="1">
      <c r="E114" s="56"/>
      <c r="F114" s="56"/>
      <c r="G114" s="56"/>
      <c r="H114" s="56"/>
      <c r="I114" s="56"/>
      <c r="J114" s="56"/>
      <c r="K114" s="56"/>
      <c r="L114" s="56"/>
      <c r="M114" s="56"/>
      <c r="N114" s="56"/>
      <c r="O114" s="56"/>
      <c r="P114" s="56"/>
      <c r="Q114" s="56"/>
      <c r="R114" s="56"/>
      <c r="S114" s="56"/>
    </row>
    <row r="115" spans="3:20" ht="15" customHeight="1">
      <c r="D115" s="20" t="s">
        <v>138</v>
      </c>
      <c r="O115" s="56"/>
      <c r="P115" s="56"/>
      <c r="Q115" s="56"/>
      <c r="R115" s="56"/>
      <c r="S115" s="56"/>
    </row>
    <row r="116" spans="3:20" ht="15" customHeight="1">
      <c r="E116" s="239" t="s">
        <v>91</v>
      </c>
      <c r="F116" s="239"/>
      <c r="G116" s="239"/>
      <c r="H116" s="239"/>
      <c r="I116" s="239"/>
      <c r="J116" s="239"/>
      <c r="K116" s="239"/>
      <c r="L116" s="239"/>
      <c r="M116" s="239"/>
      <c r="N116" s="239"/>
      <c r="O116" s="239"/>
      <c r="P116" s="239"/>
      <c r="Q116" s="239"/>
      <c r="R116" s="239"/>
      <c r="S116" s="239"/>
      <c r="T116" s="303"/>
    </row>
    <row r="117" spans="3:20" ht="15" customHeight="1">
      <c r="E117" s="56"/>
      <c r="F117" s="56"/>
      <c r="G117" s="56"/>
      <c r="H117" s="56"/>
      <c r="I117" s="56"/>
      <c r="J117" s="56"/>
      <c r="K117" s="56"/>
      <c r="L117" s="56"/>
      <c r="M117" s="56"/>
      <c r="N117" s="56"/>
      <c r="O117" s="56"/>
      <c r="P117" s="56"/>
      <c r="Q117" s="56"/>
      <c r="R117" s="56"/>
      <c r="S117" s="56"/>
    </row>
    <row r="118" spans="3:20" ht="15" customHeight="1"/>
    <row r="119" spans="3:20" ht="15" customHeight="1"/>
    <row r="120" spans="3:20" ht="15" customHeight="1">
      <c r="C120" s="20" t="s">
        <v>119</v>
      </c>
    </row>
    <row r="121" spans="3:20" ht="15" customHeight="1" thickBot="1">
      <c r="N121" s="21" t="s">
        <v>90</v>
      </c>
    </row>
    <row r="122" spans="3:20" ht="15" customHeight="1">
      <c r="D122" s="256" t="s">
        <v>40</v>
      </c>
      <c r="E122" s="257"/>
      <c r="F122" s="257"/>
      <c r="G122" s="257"/>
      <c r="H122" s="306"/>
      <c r="I122" s="272" t="s">
        <v>107</v>
      </c>
      <c r="J122" s="306"/>
      <c r="K122" s="319" t="s">
        <v>108</v>
      </c>
      <c r="L122" s="306"/>
      <c r="M122" s="319" t="s">
        <v>92</v>
      </c>
      <c r="N122" s="320"/>
    </row>
    <row r="123" spans="3:20" ht="15" customHeight="1">
      <c r="D123" s="259"/>
      <c r="E123" s="260"/>
      <c r="F123" s="260"/>
      <c r="G123" s="260"/>
      <c r="H123" s="307"/>
      <c r="I123" s="211"/>
      <c r="J123" s="307"/>
      <c r="K123" s="211"/>
      <c r="L123" s="307"/>
      <c r="M123" s="211"/>
      <c r="N123" s="321"/>
    </row>
    <row r="124" spans="3:20" ht="15" customHeight="1">
      <c r="D124" s="308"/>
      <c r="E124" s="309"/>
      <c r="F124" s="309"/>
      <c r="G124" s="309"/>
      <c r="H124" s="261"/>
      <c r="I124" s="202" t="s">
        <v>81</v>
      </c>
      <c r="J124" s="326"/>
      <c r="K124" s="202" t="s">
        <v>56</v>
      </c>
      <c r="L124" s="326"/>
      <c r="M124" s="202" t="s">
        <v>83</v>
      </c>
      <c r="N124" s="327"/>
    </row>
    <row r="125" spans="3:20" ht="15" customHeight="1" thickBot="1">
      <c r="D125" s="262"/>
      <c r="E125" s="263"/>
      <c r="F125" s="263"/>
      <c r="G125" s="263"/>
      <c r="H125" s="264"/>
      <c r="I125" s="295" t="s">
        <v>27</v>
      </c>
      <c r="J125" s="310"/>
      <c r="K125" s="295" t="s">
        <v>27</v>
      </c>
      <c r="L125" s="310"/>
      <c r="M125" s="295"/>
      <c r="N125" s="311"/>
    </row>
    <row r="126" spans="3:20" ht="30.95" customHeight="1" thickBot="1">
      <c r="D126" s="312" t="s">
        <v>102</v>
      </c>
      <c r="E126" s="313"/>
      <c r="F126" s="313"/>
      <c r="G126" s="313"/>
      <c r="H126" s="314"/>
      <c r="I126" s="322">
        <f>J109</f>
        <v>30752882</v>
      </c>
      <c r="J126" s="322"/>
      <c r="K126" s="317">
        <v>26498427</v>
      </c>
      <c r="L126" s="318"/>
      <c r="M126" s="315">
        <f>ROUNDDOWN(I126/K126,2)</f>
        <v>1.1599999999999999</v>
      </c>
      <c r="N126" s="316"/>
    </row>
    <row r="127" spans="3:20" ht="30.95" customHeight="1" thickBot="1">
      <c r="D127" s="312" t="s">
        <v>8</v>
      </c>
      <c r="E127" s="313"/>
      <c r="F127" s="313"/>
      <c r="G127" s="313"/>
      <c r="H127" s="314"/>
      <c r="I127" s="322">
        <f>L109</f>
        <v>32554755</v>
      </c>
      <c r="J127" s="322"/>
      <c r="K127" s="317"/>
      <c r="L127" s="318"/>
      <c r="M127" s="315">
        <f>ROUNDDOWN(I127/K126,2)</f>
        <v>1.22</v>
      </c>
      <c r="N127" s="316"/>
    </row>
    <row r="128" spans="3:20" ht="30.95" customHeight="1" thickBot="1">
      <c r="D128" s="312" t="s">
        <v>43</v>
      </c>
      <c r="E128" s="313"/>
      <c r="F128" s="313"/>
      <c r="G128" s="313"/>
      <c r="H128" s="314"/>
      <c r="I128" s="322">
        <f>O109</f>
        <v>28951073</v>
      </c>
      <c r="J128" s="322"/>
      <c r="K128" s="317"/>
      <c r="L128" s="318"/>
      <c r="M128" s="315">
        <f>ROUNDDOWN(I128/K126,2)</f>
        <v>1.0900000000000001</v>
      </c>
      <c r="N128" s="316"/>
    </row>
    <row r="129" spans="4:20" ht="9" customHeight="1"/>
    <row r="130" spans="4:20" ht="15" customHeight="1">
      <c r="D130" s="20" t="s">
        <v>79</v>
      </c>
    </row>
    <row r="131" spans="4:20" ht="15" customHeight="1">
      <c r="D131" s="20" t="s">
        <v>139</v>
      </c>
    </row>
    <row r="132" spans="4:20" ht="15" customHeight="1">
      <c r="E132" s="30" t="s">
        <v>147</v>
      </c>
      <c r="F132" s="30"/>
      <c r="G132" s="30"/>
      <c r="H132" s="30"/>
      <c r="I132" s="30"/>
      <c r="J132" s="30"/>
      <c r="K132" s="30"/>
      <c r="L132" s="30"/>
      <c r="M132" s="30"/>
      <c r="N132" s="30"/>
      <c r="O132" s="30"/>
      <c r="P132" s="30"/>
      <c r="Q132" s="30"/>
      <c r="R132" s="30"/>
      <c r="S132" s="30"/>
      <c r="T132" s="30"/>
    </row>
    <row r="133" spans="4:20" ht="9" customHeight="1">
      <c r="E133" s="56"/>
      <c r="F133" s="56"/>
      <c r="G133" s="56"/>
      <c r="H133" s="56"/>
      <c r="I133" s="56"/>
      <c r="J133" s="56"/>
      <c r="K133" s="56"/>
      <c r="L133" s="56"/>
      <c r="M133" s="56"/>
      <c r="N133" s="56"/>
      <c r="O133" s="56"/>
      <c r="P133" s="56"/>
      <c r="Q133" s="56"/>
      <c r="R133" s="56"/>
      <c r="S133" s="56"/>
      <c r="T133" s="56"/>
    </row>
    <row r="134" spans="4:20" ht="15" customHeight="1">
      <c r="D134" s="20" t="s">
        <v>140</v>
      </c>
    </row>
    <row r="135" spans="4:20" ht="15" customHeight="1">
      <c r="E135" s="30" t="s">
        <v>120</v>
      </c>
      <c r="F135" s="30"/>
      <c r="G135" s="30"/>
      <c r="H135" s="30"/>
      <c r="I135" s="30"/>
      <c r="J135" s="30"/>
      <c r="K135" s="30"/>
      <c r="L135" s="30"/>
      <c r="M135" s="30"/>
      <c r="N135" s="30"/>
      <c r="O135" s="30"/>
      <c r="P135" s="30"/>
      <c r="Q135" s="30"/>
      <c r="R135" s="30"/>
      <c r="S135" s="30"/>
    </row>
    <row r="139" spans="4:20">
      <c r="E139" s="195" t="s">
        <v>79</v>
      </c>
    </row>
    <row r="140" spans="4:20" ht="21.95" customHeight="1">
      <c r="D140" s="139"/>
      <c r="E140" s="302" t="s">
        <v>237</v>
      </c>
      <c r="F140" s="302"/>
      <c r="G140" s="302"/>
      <c r="H140" s="302"/>
      <c r="I140" s="302"/>
      <c r="J140" s="302"/>
      <c r="K140" s="302"/>
      <c r="L140" s="302"/>
      <c r="M140" s="302"/>
      <c r="N140" s="195"/>
      <c r="O140" s="195"/>
    </row>
    <row r="141" spans="4:20" ht="23.1" customHeight="1">
      <c r="D141" s="139"/>
      <c r="E141" s="302" t="s">
        <v>239</v>
      </c>
      <c r="F141" s="302"/>
      <c r="G141" s="302"/>
      <c r="H141" s="302"/>
      <c r="I141" s="302"/>
      <c r="J141" s="302"/>
      <c r="K141" s="302"/>
      <c r="L141" s="302"/>
      <c r="M141" s="302"/>
      <c r="N141" s="196"/>
      <c r="O141" s="196"/>
    </row>
    <row r="142" spans="4:20" ht="27.95" customHeight="1">
      <c r="E142" s="302" t="s">
        <v>238</v>
      </c>
      <c r="F142" s="302"/>
      <c r="G142" s="302"/>
      <c r="H142" s="302"/>
      <c r="I142" s="302"/>
      <c r="J142" s="302"/>
      <c r="K142" s="302"/>
      <c r="L142" s="302"/>
      <c r="M142" s="302"/>
      <c r="N142" s="195"/>
      <c r="O142" s="195"/>
    </row>
    <row r="144" spans="4:20">
      <c r="E144" s="195" t="s">
        <v>79</v>
      </c>
    </row>
    <row r="145" spans="4:15" ht="21.95" customHeight="1">
      <c r="D145" s="139"/>
      <c r="E145" s="302" t="s">
        <v>237</v>
      </c>
      <c r="F145" s="302"/>
      <c r="G145" s="302"/>
      <c r="H145" s="302"/>
      <c r="I145" s="302"/>
      <c r="J145" s="302"/>
      <c r="K145" s="302"/>
      <c r="L145" s="302"/>
      <c r="M145" s="302"/>
      <c r="N145" s="195"/>
      <c r="O145" s="195"/>
    </row>
    <row r="146" spans="4:15" ht="23.1" customHeight="1">
      <c r="D146" s="139"/>
      <c r="E146" s="302" t="s">
        <v>240</v>
      </c>
      <c r="F146" s="302"/>
      <c r="G146" s="302"/>
      <c r="H146" s="302"/>
      <c r="I146" s="302"/>
      <c r="J146" s="302"/>
      <c r="K146" s="302"/>
      <c r="L146" s="302"/>
      <c r="M146" s="302"/>
      <c r="N146" s="196"/>
      <c r="O146" s="196"/>
    </row>
    <row r="147" spans="4:15" ht="27.95" customHeight="1">
      <c r="E147" s="302" t="s">
        <v>238</v>
      </c>
      <c r="F147" s="302"/>
      <c r="G147" s="302"/>
      <c r="H147" s="302"/>
      <c r="I147" s="302"/>
      <c r="J147" s="302"/>
      <c r="K147" s="302"/>
      <c r="L147" s="302"/>
      <c r="M147" s="302"/>
      <c r="N147" s="195"/>
      <c r="O147" s="195"/>
    </row>
  </sheetData>
  <sheetProtection formatCells="0" formatColumns="0" formatRows="0" insertColumns="0" insertRows="0" insertHyperlinks="0" deleteColumns="0" deleteRows="0"/>
  <mergeCells count="166">
    <mergeCell ref="D49:G49"/>
    <mergeCell ref="D50:G50"/>
    <mergeCell ref="D51:G52"/>
    <mergeCell ref="D53:G54"/>
    <mergeCell ref="T75:T77"/>
    <mergeCell ref="D25:G25"/>
    <mergeCell ref="D26:G26"/>
    <mergeCell ref="D27:G27"/>
    <mergeCell ref="D81:G81"/>
    <mergeCell ref="N75:N77"/>
    <mergeCell ref="P75:P77"/>
    <mergeCell ref="Q74:Q77"/>
    <mergeCell ref="E36:S37"/>
    <mergeCell ref="L78:L79"/>
    <mergeCell ref="M78:M79"/>
    <mergeCell ref="N78:N79"/>
    <mergeCell ref="P78:P79"/>
    <mergeCell ref="S78:S79"/>
    <mergeCell ref="R75:R77"/>
    <mergeCell ref="D58:G58"/>
    <mergeCell ref="D59:G59"/>
    <mergeCell ref="D60:H60"/>
    <mergeCell ref="E64:T65"/>
    <mergeCell ref="Q42:S42"/>
    <mergeCell ref="Q99:R100"/>
    <mergeCell ref="H78:H79"/>
    <mergeCell ref="I78:I79"/>
    <mergeCell ref="K78:K79"/>
    <mergeCell ref="O78:O79"/>
    <mergeCell ref="Q78:Q79"/>
    <mergeCell ref="D102:I102"/>
    <mergeCell ref="J102:K102"/>
    <mergeCell ref="J99:K99"/>
    <mergeCell ref="J100:K100"/>
    <mergeCell ref="L99:N99"/>
    <mergeCell ref="L101:N101"/>
    <mergeCell ref="Q101:R101"/>
    <mergeCell ref="O99:P99"/>
    <mergeCell ref="O100:P100"/>
    <mergeCell ref="R78:R79"/>
    <mergeCell ref="L102:N102"/>
    <mergeCell ref="D73:G80"/>
    <mergeCell ref="I75:I77"/>
    <mergeCell ref="K75:K77"/>
    <mergeCell ref="L74:L77"/>
    <mergeCell ref="M74:M77"/>
    <mergeCell ref="P10:P11"/>
    <mergeCell ref="Q10:Q11"/>
    <mergeCell ref="J8:J9"/>
    <mergeCell ref="D7:G12"/>
    <mergeCell ref="H7:H12"/>
    <mergeCell ref="I7:I12"/>
    <mergeCell ref="D128:H128"/>
    <mergeCell ref="I128:J128"/>
    <mergeCell ref="M128:N128"/>
    <mergeCell ref="Q106:R106"/>
    <mergeCell ref="D107:I107"/>
    <mergeCell ref="J107:K107"/>
    <mergeCell ref="Q105:R105"/>
    <mergeCell ref="E32:S33"/>
    <mergeCell ref="Q104:R104"/>
    <mergeCell ref="J76:J77"/>
    <mergeCell ref="O76:O77"/>
    <mergeCell ref="S76:S77"/>
    <mergeCell ref="D101:I101"/>
    <mergeCell ref="D99:I100"/>
    <mergeCell ref="J101:K101"/>
    <mergeCell ref="D55:G56"/>
    <mergeCell ref="H55:H56"/>
    <mergeCell ref="D57:G57"/>
    <mergeCell ref="Q108:R108"/>
    <mergeCell ref="J108:K108"/>
    <mergeCell ref="L108:N108"/>
    <mergeCell ref="Q103:R103"/>
    <mergeCell ref="D103:I103"/>
    <mergeCell ref="Q107:R107"/>
    <mergeCell ref="T10:T11"/>
    <mergeCell ref="J78:J79"/>
    <mergeCell ref="D16:G16"/>
    <mergeCell ref="D17:G17"/>
    <mergeCell ref="D18:G18"/>
    <mergeCell ref="H23:H24"/>
    <mergeCell ref="D28:H28"/>
    <mergeCell ref="D19:G20"/>
    <mergeCell ref="D21:G22"/>
    <mergeCell ref="D23:G24"/>
    <mergeCell ref="D42:G45"/>
    <mergeCell ref="H42:H45"/>
    <mergeCell ref="I42:I45"/>
    <mergeCell ref="J42:P42"/>
    <mergeCell ref="T42:V42"/>
    <mergeCell ref="D46:G46"/>
    <mergeCell ref="D47:G47"/>
    <mergeCell ref="D48:G48"/>
    <mergeCell ref="S10:S11"/>
    <mergeCell ref="O7:Q7"/>
    <mergeCell ref="R7:T7"/>
    <mergeCell ref="T78:T79"/>
    <mergeCell ref="J7:N7"/>
    <mergeCell ref="E86:T89"/>
    <mergeCell ref="E92:T93"/>
    <mergeCell ref="T8:T9"/>
    <mergeCell ref="N8:N9"/>
    <mergeCell ref="O8:O9"/>
    <mergeCell ref="P8:P9"/>
    <mergeCell ref="Q8:Q9"/>
    <mergeCell ref="R8:R9"/>
    <mergeCell ref="S8:S9"/>
    <mergeCell ref="J10:J11"/>
    <mergeCell ref="K10:K11"/>
    <mergeCell ref="L10:L11"/>
    <mergeCell ref="M10:M11"/>
    <mergeCell ref="N10:N11"/>
    <mergeCell ref="O10:O11"/>
    <mergeCell ref="K8:K9"/>
    <mergeCell ref="L8:L9"/>
    <mergeCell ref="M8:M9"/>
    <mergeCell ref="R10:R11"/>
    <mergeCell ref="D104:I104"/>
    <mergeCell ref="I124:J124"/>
    <mergeCell ref="K124:L124"/>
    <mergeCell ref="M124:N124"/>
    <mergeCell ref="Q102:R102"/>
    <mergeCell ref="Q109:R109"/>
    <mergeCell ref="D13:G13"/>
    <mergeCell ref="D14:G14"/>
    <mergeCell ref="D15:G15"/>
    <mergeCell ref="H74:H77"/>
    <mergeCell ref="D106:I106"/>
    <mergeCell ref="O107:P107"/>
    <mergeCell ref="O109:P109"/>
    <mergeCell ref="J103:P103"/>
    <mergeCell ref="J104:P104"/>
    <mergeCell ref="J105:P105"/>
    <mergeCell ref="J106:P106"/>
    <mergeCell ref="L107:N107"/>
    <mergeCell ref="D109:I109"/>
    <mergeCell ref="J109:K109"/>
    <mergeCell ref="L109:N109"/>
    <mergeCell ref="D108:I108"/>
    <mergeCell ref="D82:G82"/>
    <mergeCell ref="L100:N100"/>
    <mergeCell ref="E145:M145"/>
    <mergeCell ref="E146:M146"/>
    <mergeCell ref="E147:M147"/>
    <mergeCell ref="E141:M141"/>
    <mergeCell ref="E140:M140"/>
    <mergeCell ref="E142:M142"/>
    <mergeCell ref="E113:T113"/>
    <mergeCell ref="E116:T116"/>
    <mergeCell ref="O102:P102"/>
    <mergeCell ref="D122:H125"/>
    <mergeCell ref="I125:J125"/>
    <mergeCell ref="K125:L125"/>
    <mergeCell ref="M125:N125"/>
    <mergeCell ref="D127:H127"/>
    <mergeCell ref="M126:N126"/>
    <mergeCell ref="K126:L128"/>
    <mergeCell ref="I122:J123"/>
    <mergeCell ref="K122:L123"/>
    <mergeCell ref="M122:N123"/>
    <mergeCell ref="D126:H126"/>
    <mergeCell ref="I126:J126"/>
    <mergeCell ref="I127:J127"/>
    <mergeCell ref="M127:N127"/>
    <mergeCell ref="D105:I105"/>
  </mergeCells>
  <phoneticPr fontId="1"/>
  <printOptions horizontalCentered="1"/>
  <pageMargins left="0.59055118110236227" right="0.59055118110236227" top="0.9055118110236221" bottom="0.78740157480314965" header="0.59055118110236227" footer="0.39370078740157483"/>
  <pageSetup paperSize="9" scale="81" fitToHeight="0" orientation="landscape" blackAndWhite="1" r:id="rId1"/>
  <headerFooter>
    <firstHeader>&amp;L機密性２情報&amp;R国土地改良事業担当者限り</firstHeader>
    <firstFooter>&amp;R&amp;P／&amp;N</firstFooter>
  </headerFooter>
  <rowBreaks count="4" manualBreakCount="4">
    <brk id="39" min="1" max="21" man="1"/>
    <brk id="69" min="1" max="21" man="1"/>
    <brk id="95" min="1" max="21" man="1"/>
    <brk id="118" min="1" max="21"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6C8B7-4237-4966-8C8E-2C2BE7C8D959}">
  <dimension ref="B1:I72"/>
  <sheetViews>
    <sheetView showGridLines="0" zoomScaleNormal="100" zoomScalePageLayoutView="145" workbookViewId="0">
      <selection activeCell="G15" sqref="G15"/>
    </sheetView>
  </sheetViews>
  <sheetFormatPr defaultRowHeight="13.5"/>
  <cols>
    <col min="1" max="1" width="1.375" customWidth="1"/>
    <col min="2" max="2" width="3.5" customWidth="1"/>
    <col min="3" max="3" width="13.125" customWidth="1"/>
    <col min="4" max="8" width="13.875" customWidth="1"/>
    <col min="9" max="11" width="13.5" customWidth="1"/>
  </cols>
  <sheetData>
    <row r="1" spans="2:9" s="20" customFormat="1" ht="18" customHeight="1">
      <c r="B1" s="22" t="s">
        <v>177</v>
      </c>
      <c r="C1" s="22"/>
      <c r="D1" s="22"/>
    </row>
    <row r="2" spans="2:9" s="20" customFormat="1" ht="15" customHeight="1">
      <c r="B2" s="20" t="s">
        <v>178</v>
      </c>
    </row>
    <row r="3" spans="2:9" ht="14.25" thickBot="1">
      <c r="B3" s="130"/>
      <c r="C3" s="130"/>
      <c r="D3" s="130"/>
      <c r="E3" s="130"/>
      <c r="F3" s="130"/>
      <c r="G3" s="130"/>
      <c r="H3" s="130"/>
      <c r="I3" s="131" t="s">
        <v>194</v>
      </c>
    </row>
    <row r="4" spans="2:9" ht="33.75">
      <c r="B4" s="462" t="s">
        <v>188</v>
      </c>
      <c r="C4" s="463"/>
      <c r="D4" s="144" t="s">
        <v>176</v>
      </c>
      <c r="E4" s="144" t="s">
        <v>54</v>
      </c>
      <c r="F4" s="144" t="s">
        <v>0</v>
      </c>
      <c r="G4" s="144" t="s">
        <v>180</v>
      </c>
      <c r="H4" s="144" t="s">
        <v>6</v>
      </c>
      <c r="I4" s="145" t="s">
        <v>1</v>
      </c>
    </row>
    <row r="5" spans="2:9" ht="22.5">
      <c r="B5" s="464"/>
      <c r="C5" s="465"/>
      <c r="D5" s="132" t="s">
        <v>2</v>
      </c>
      <c r="E5" s="132" t="s">
        <v>3</v>
      </c>
      <c r="F5" s="132" t="s">
        <v>57</v>
      </c>
      <c r="G5" s="132" t="s">
        <v>4</v>
      </c>
      <c r="H5" s="132" t="s">
        <v>59</v>
      </c>
      <c r="I5" s="146" t="s">
        <v>187</v>
      </c>
    </row>
    <row r="6" spans="2:9">
      <c r="B6" s="197"/>
      <c r="C6" s="198"/>
      <c r="D6" s="137" t="s">
        <v>27</v>
      </c>
      <c r="E6" s="137" t="s">
        <v>27</v>
      </c>
      <c r="F6" s="137" t="s">
        <v>27</v>
      </c>
      <c r="G6" s="137" t="s">
        <v>27</v>
      </c>
      <c r="H6" s="137" t="s">
        <v>27</v>
      </c>
      <c r="I6" s="147" t="s">
        <v>27</v>
      </c>
    </row>
    <row r="7" spans="2:9" ht="33" customHeight="1">
      <c r="B7" s="474" t="s">
        <v>184</v>
      </c>
      <c r="C7" s="475"/>
      <c r="D7" s="148">
        <v>13960932</v>
      </c>
      <c r="E7" s="148">
        <v>2742928</v>
      </c>
      <c r="F7" s="148">
        <v>38054</v>
      </c>
      <c r="G7" s="148">
        <v>11183285</v>
      </c>
      <c r="H7" s="148">
        <v>1426772</v>
      </c>
      <c r="I7" s="149">
        <f>SUM(D7:G7)-H7</f>
        <v>26498427</v>
      </c>
    </row>
    <row r="8" spans="2:9" ht="33" customHeight="1">
      <c r="B8" s="476" t="s">
        <v>185</v>
      </c>
      <c r="C8" s="477"/>
      <c r="D8" s="140">
        <v>14234686</v>
      </c>
      <c r="E8" s="140">
        <v>2975882</v>
      </c>
      <c r="F8" s="140">
        <v>42754</v>
      </c>
      <c r="G8" s="140">
        <v>16751286</v>
      </c>
      <c r="H8" s="140">
        <v>3767148</v>
      </c>
      <c r="I8" s="141">
        <f>SUM(D8:G8)-H8</f>
        <v>30237460</v>
      </c>
    </row>
    <row r="9" spans="2:9" ht="33" customHeight="1" thickBot="1">
      <c r="B9" s="478" t="s">
        <v>186</v>
      </c>
      <c r="C9" s="479"/>
      <c r="D9" s="142">
        <v>14375616</v>
      </c>
      <c r="E9" s="142">
        <v>3103988</v>
      </c>
      <c r="F9" s="142">
        <v>45359</v>
      </c>
      <c r="G9" s="142">
        <v>21128670</v>
      </c>
      <c r="H9" s="142">
        <v>6165424</v>
      </c>
      <c r="I9" s="143">
        <f>SUM(D9:G9)-H9</f>
        <v>32488209</v>
      </c>
    </row>
    <row r="11" spans="2:9">
      <c r="B11" t="s">
        <v>79</v>
      </c>
    </row>
    <row r="12" spans="2:9">
      <c r="B12" t="s">
        <v>217</v>
      </c>
    </row>
    <row r="13" spans="2:9">
      <c r="B13" s="138" t="s">
        <v>218</v>
      </c>
    </row>
    <row r="14" spans="2:9">
      <c r="B14" s="138"/>
    </row>
    <row r="15" spans="2:9">
      <c r="B15" t="s">
        <v>199</v>
      </c>
    </row>
    <row r="16" spans="2:9">
      <c r="B16" s="138" t="s">
        <v>219</v>
      </c>
    </row>
    <row r="17" spans="2:8">
      <c r="B17" s="138" t="s">
        <v>220</v>
      </c>
    </row>
    <row r="18" spans="2:8">
      <c r="B18" s="138" t="s">
        <v>221</v>
      </c>
    </row>
    <row r="19" spans="2:8">
      <c r="B19" s="138" t="s">
        <v>222</v>
      </c>
    </row>
    <row r="20" spans="2:8">
      <c r="B20" s="138" t="s">
        <v>223</v>
      </c>
    </row>
    <row r="21" spans="2:8">
      <c r="B21" s="138" t="s">
        <v>224</v>
      </c>
    </row>
    <row r="24" spans="2:8">
      <c r="B24" s="20" t="s">
        <v>235</v>
      </c>
    </row>
    <row r="25" spans="2:8" ht="14.25" thickBot="1">
      <c r="B25" s="133"/>
      <c r="C25" s="133"/>
      <c r="D25" s="133"/>
      <c r="E25" s="133"/>
      <c r="F25" s="133"/>
      <c r="G25" s="133"/>
      <c r="H25" s="134" t="s">
        <v>195</v>
      </c>
    </row>
    <row r="26" spans="2:8">
      <c r="B26" s="454" t="s">
        <v>189</v>
      </c>
      <c r="C26" s="455"/>
      <c r="D26" s="456"/>
      <c r="E26" s="460" t="s">
        <v>215</v>
      </c>
      <c r="F26" s="451" t="s">
        <v>201</v>
      </c>
      <c r="G26" s="452"/>
      <c r="H26" s="453"/>
    </row>
    <row r="27" spans="2:8" ht="33.75">
      <c r="B27" s="457"/>
      <c r="C27" s="458"/>
      <c r="D27" s="459"/>
      <c r="E27" s="461"/>
      <c r="F27" s="152" t="s">
        <v>183</v>
      </c>
      <c r="G27" s="153" t="s">
        <v>181</v>
      </c>
      <c r="H27" s="154" t="s">
        <v>182</v>
      </c>
    </row>
    <row r="28" spans="2:8">
      <c r="B28" s="170"/>
      <c r="C28" s="171"/>
      <c r="D28" s="171"/>
      <c r="E28" s="172" t="s">
        <v>27</v>
      </c>
      <c r="F28" s="173" t="s">
        <v>27</v>
      </c>
      <c r="G28" s="173" t="s">
        <v>27</v>
      </c>
      <c r="H28" s="174" t="s">
        <v>27</v>
      </c>
    </row>
    <row r="29" spans="2:8" ht="21.6" customHeight="1">
      <c r="B29" s="150" t="s">
        <v>203</v>
      </c>
      <c r="C29" s="175"/>
      <c r="D29" s="175"/>
      <c r="E29" s="176">
        <f>SUM(E30:E33)</f>
        <v>1117736</v>
      </c>
      <c r="F29" s="177">
        <f>SUM(F30:F33)</f>
        <v>23747185</v>
      </c>
      <c r="G29" s="178">
        <f>SUM(G30:G33)</f>
        <v>34842739</v>
      </c>
      <c r="H29" s="179">
        <f>SUM(H30:H33)</f>
        <v>43521487</v>
      </c>
    </row>
    <row r="30" spans="2:8" ht="21.6" customHeight="1">
      <c r="B30" s="151"/>
      <c r="C30" s="159" t="s">
        <v>204</v>
      </c>
      <c r="D30" s="155"/>
      <c r="E30" s="156">
        <v>669680</v>
      </c>
      <c r="F30" s="160">
        <v>14293895</v>
      </c>
      <c r="G30" s="157">
        <v>20945782</v>
      </c>
      <c r="H30" s="158">
        <v>26147783</v>
      </c>
    </row>
    <row r="31" spans="2:8" ht="21.6" customHeight="1">
      <c r="B31" s="151"/>
      <c r="C31" s="159" t="s">
        <v>205</v>
      </c>
      <c r="D31" s="155"/>
      <c r="E31" s="156">
        <v>441009</v>
      </c>
      <c r="F31" s="160">
        <v>9473812</v>
      </c>
      <c r="G31" s="157">
        <v>13858094</v>
      </c>
      <c r="H31" s="158">
        <v>17285847</v>
      </c>
    </row>
    <row r="32" spans="2:8" ht="21.6" customHeight="1">
      <c r="B32" s="151"/>
      <c r="C32" s="159" t="s">
        <v>206</v>
      </c>
      <c r="D32" s="155"/>
      <c r="E32" s="156">
        <v>17447</v>
      </c>
      <c r="F32" s="160">
        <v>339788</v>
      </c>
      <c r="G32" s="157">
        <v>511057</v>
      </c>
      <c r="H32" s="158">
        <v>645485</v>
      </c>
    </row>
    <row r="33" spans="2:8" ht="21.6" customHeight="1">
      <c r="B33" s="180"/>
      <c r="C33" s="159" t="s">
        <v>207</v>
      </c>
      <c r="D33" s="155"/>
      <c r="E33" s="156">
        <v>-10400</v>
      </c>
      <c r="F33" s="160">
        <v>-360310</v>
      </c>
      <c r="G33" s="157">
        <v>-472194</v>
      </c>
      <c r="H33" s="158">
        <v>-557628</v>
      </c>
    </row>
    <row r="34" spans="2:8" ht="21.6" customHeight="1">
      <c r="B34" s="181" t="s">
        <v>208</v>
      </c>
      <c r="C34" s="155"/>
      <c r="D34" s="155"/>
      <c r="E34" s="161">
        <f>SUM(E35)</f>
        <v>159412</v>
      </c>
      <c r="F34" s="157">
        <f t="shared" ref="F34" si="0">SUM(F35)</f>
        <v>3283728</v>
      </c>
      <c r="G34" s="157">
        <f>SUM(G35)</f>
        <v>4859784</v>
      </c>
      <c r="H34" s="158">
        <f t="shared" ref="H34" si="1">SUM(H35)</f>
        <v>6094088</v>
      </c>
    </row>
    <row r="35" spans="2:8" ht="21.6" customHeight="1">
      <c r="B35" s="183"/>
      <c r="C35" s="159" t="s">
        <v>214</v>
      </c>
      <c r="D35" s="155"/>
      <c r="E35" s="161">
        <v>159412</v>
      </c>
      <c r="F35" s="157">
        <v>3283728</v>
      </c>
      <c r="G35" s="157">
        <v>4859784</v>
      </c>
      <c r="H35" s="158">
        <v>6094088</v>
      </c>
    </row>
    <row r="36" spans="2:8" ht="21.6" customHeight="1">
      <c r="B36" s="182" t="s">
        <v>209</v>
      </c>
      <c r="C36" s="162"/>
      <c r="D36" s="162"/>
      <c r="E36" s="161" t="s">
        <v>179</v>
      </c>
      <c r="F36" s="157" t="s">
        <v>179</v>
      </c>
      <c r="G36" s="157" t="s">
        <v>179</v>
      </c>
      <c r="H36" s="163" t="s">
        <v>179</v>
      </c>
    </row>
    <row r="37" spans="2:8" ht="21.6" customHeight="1">
      <c r="B37" s="184"/>
      <c r="C37" s="159" t="s">
        <v>179</v>
      </c>
      <c r="D37" s="155"/>
      <c r="E37" s="161" t="s">
        <v>179</v>
      </c>
      <c r="F37" s="157" t="s">
        <v>179</v>
      </c>
      <c r="G37" s="157" t="s">
        <v>179</v>
      </c>
      <c r="H37" s="163" t="s">
        <v>179</v>
      </c>
    </row>
    <row r="38" spans="2:8" ht="21.6" customHeight="1">
      <c r="B38" s="182" t="s">
        <v>210</v>
      </c>
      <c r="C38" s="162"/>
      <c r="D38" s="162"/>
      <c r="E38" s="161" t="s">
        <v>179</v>
      </c>
      <c r="F38" s="157" t="s">
        <v>179</v>
      </c>
      <c r="G38" s="157" t="s">
        <v>179</v>
      </c>
      <c r="H38" s="163" t="s">
        <v>179</v>
      </c>
    </row>
    <row r="39" spans="2:8" ht="21.6" customHeight="1">
      <c r="B39" s="184"/>
      <c r="C39" s="159" t="s">
        <v>179</v>
      </c>
      <c r="D39" s="155"/>
      <c r="E39" s="161" t="s">
        <v>179</v>
      </c>
      <c r="F39" s="157" t="s">
        <v>179</v>
      </c>
      <c r="G39" s="157" t="s">
        <v>179</v>
      </c>
      <c r="H39" s="163" t="s">
        <v>179</v>
      </c>
    </row>
    <row r="40" spans="2:8" ht="21.6" customHeight="1">
      <c r="B40" s="182" t="s">
        <v>211</v>
      </c>
      <c r="C40" s="162"/>
      <c r="D40" s="162"/>
      <c r="E40" s="156">
        <f>SUM(E41)</f>
        <v>91357</v>
      </c>
      <c r="F40" s="157">
        <f t="shared" ref="F40" si="2">SUM(F41)</f>
        <v>1910211</v>
      </c>
      <c r="G40" s="157">
        <f>SUM(G41)</f>
        <v>2815187</v>
      </c>
      <c r="H40" s="158">
        <f t="shared" ref="H40" si="3">SUM(H41)</f>
        <v>3523502</v>
      </c>
    </row>
    <row r="41" spans="2:8" ht="21.6" customHeight="1">
      <c r="B41" s="184"/>
      <c r="C41" s="159" t="s">
        <v>212</v>
      </c>
      <c r="D41" s="155"/>
      <c r="E41" s="156">
        <v>91357</v>
      </c>
      <c r="F41" s="157">
        <v>1910211</v>
      </c>
      <c r="G41" s="157">
        <v>2815187</v>
      </c>
      <c r="H41" s="158">
        <v>3523502</v>
      </c>
    </row>
    <row r="42" spans="2:8" ht="21.6" customHeight="1" thickBot="1">
      <c r="B42" s="164" t="s">
        <v>213</v>
      </c>
      <c r="C42" s="165"/>
      <c r="D42" s="165"/>
      <c r="E42" s="166">
        <f>SUM(E29,E34,E40)</f>
        <v>1368505</v>
      </c>
      <c r="F42" s="167">
        <f t="shared" ref="F42:H42" si="4">SUM(F29,F34,F40)</f>
        <v>28941124</v>
      </c>
      <c r="G42" s="168">
        <f t="shared" si="4"/>
        <v>42517710</v>
      </c>
      <c r="H42" s="169">
        <f t="shared" si="4"/>
        <v>53139077</v>
      </c>
    </row>
    <row r="43" spans="2:8" ht="3.95" customHeight="1"/>
    <row r="44" spans="2:8">
      <c r="B44" t="s">
        <v>79</v>
      </c>
    </row>
    <row r="45" spans="2:8">
      <c r="B45" t="s">
        <v>216</v>
      </c>
    </row>
    <row r="46" spans="2:8">
      <c r="B46" s="138" t="s">
        <v>225</v>
      </c>
    </row>
    <row r="47" spans="2:8">
      <c r="B47" s="138" t="s">
        <v>226</v>
      </c>
    </row>
    <row r="48" spans="2:8">
      <c r="B48" t="s">
        <v>202</v>
      </c>
    </row>
    <row r="49" spans="2:7">
      <c r="B49" s="138" t="s">
        <v>227</v>
      </c>
    </row>
    <row r="50" spans="2:7">
      <c r="B50" s="138" t="s">
        <v>228</v>
      </c>
    </row>
    <row r="51" spans="2:7">
      <c r="B51" t="s">
        <v>229</v>
      </c>
    </row>
    <row r="52" spans="2:7">
      <c r="B52" s="138" t="s">
        <v>230</v>
      </c>
    </row>
    <row r="53" spans="2:7">
      <c r="B53" s="138"/>
    </row>
    <row r="55" spans="2:7">
      <c r="B55" s="20" t="s">
        <v>234</v>
      </c>
    </row>
    <row r="56" spans="2:7" ht="14.25" thickBot="1">
      <c r="B56" s="133"/>
      <c r="C56" s="133"/>
      <c r="D56" s="133"/>
      <c r="E56" s="133"/>
      <c r="F56" s="134" t="s">
        <v>196</v>
      </c>
      <c r="G56" s="133"/>
    </row>
    <row r="57" spans="2:7" ht="22.5">
      <c r="B57" s="468" t="s">
        <v>188</v>
      </c>
      <c r="C57" s="469"/>
      <c r="D57" s="188" t="s">
        <v>190</v>
      </c>
      <c r="E57" s="189" t="s">
        <v>1</v>
      </c>
      <c r="F57" s="190" t="s">
        <v>80</v>
      </c>
    </row>
    <row r="58" spans="2:7">
      <c r="B58" s="470"/>
      <c r="C58" s="471"/>
      <c r="D58" s="135" t="s">
        <v>85</v>
      </c>
      <c r="E58" s="136" t="s">
        <v>75</v>
      </c>
      <c r="F58" s="191" t="s">
        <v>191</v>
      </c>
    </row>
    <row r="59" spans="2:7">
      <c r="B59" s="470"/>
      <c r="C59" s="471"/>
      <c r="D59" s="192" t="s">
        <v>27</v>
      </c>
      <c r="E59" s="193" t="s">
        <v>27</v>
      </c>
      <c r="F59" s="194"/>
    </row>
    <row r="60" spans="2:7" ht="33" customHeight="1">
      <c r="B60" s="472" t="s">
        <v>184</v>
      </c>
      <c r="C60" s="473"/>
      <c r="D60" s="160">
        <f>F42</f>
        <v>28941124</v>
      </c>
      <c r="E60" s="156">
        <f>I7</f>
        <v>26498427</v>
      </c>
      <c r="F60" s="185">
        <f>ROUNDDOWN(D60/E60,2)</f>
        <v>1.0900000000000001</v>
      </c>
    </row>
    <row r="61" spans="2:7" ht="33" customHeight="1">
      <c r="B61" s="472" t="s">
        <v>192</v>
      </c>
      <c r="C61" s="473"/>
      <c r="D61" s="160">
        <f>G42</f>
        <v>42517710</v>
      </c>
      <c r="E61" s="156">
        <f t="shared" ref="E61:E62" si="5">I8</f>
        <v>30237460</v>
      </c>
      <c r="F61" s="186">
        <f>ROUNDDOWN(D61/E61,2)</f>
        <v>1.4</v>
      </c>
    </row>
    <row r="62" spans="2:7" ht="33" customHeight="1" thickBot="1">
      <c r="B62" s="466" t="s">
        <v>193</v>
      </c>
      <c r="C62" s="467"/>
      <c r="D62" s="167">
        <f>H42</f>
        <v>53139077</v>
      </c>
      <c r="E62" s="166">
        <f t="shared" si="5"/>
        <v>32488209</v>
      </c>
      <c r="F62" s="187">
        <f>ROUNDDOWN(D62/E62,2)</f>
        <v>1.63</v>
      </c>
    </row>
    <row r="64" spans="2:7">
      <c r="B64" t="s">
        <v>79</v>
      </c>
    </row>
    <row r="65" spans="2:2">
      <c r="B65" t="s">
        <v>197</v>
      </c>
    </row>
    <row r="66" spans="2:2">
      <c r="B66" t="s">
        <v>231</v>
      </c>
    </row>
    <row r="68" spans="2:2">
      <c r="B68" t="s">
        <v>198</v>
      </c>
    </row>
    <row r="69" spans="2:2">
      <c r="B69" t="s">
        <v>232</v>
      </c>
    </row>
    <row r="71" spans="2:2">
      <c r="B71" t="s">
        <v>200</v>
      </c>
    </row>
    <row r="72" spans="2:2">
      <c r="B72" t="s">
        <v>233</v>
      </c>
    </row>
  </sheetData>
  <mergeCells count="11">
    <mergeCell ref="F26:H26"/>
    <mergeCell ref="B26:D27"/>
    <mergeCell ref="E26:E27"/>
    <mergeCell ref="B4:C5"/>
    <mergeCell ref="B62:C62"/>
    <mergeCell ref="B57:C59"/>
    <mergeCell ref="B60:C60"/>
    <mergeCell ref="B61:C61"/>
    <mergeCell ref="B7:C7"/>
    <mergeCell ref="B8:C8"/>
    <mergeCell ref="B9:C9"/>
  </mergeCells>
  <phoneticPr fontId="1"/>
  <pageMargins left="0.70866141732283472" right="0.70866141732283472" top="0.74803149606299213" bottom="0.74803149606299213" header="0.31496062992125984" footer="0.31496062992125984"/>
  <pageSetup paperSize="9" orientation="landscape" blackAndWhite="1" horizontalDpi="1200" verticalDpi="1200" r:id="rId1"/>
  <rowBreaks count="2" manualBreakCount="2">
    <brk id="23" max="16383" man="1"/>
    <brk id="53" max="10"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bd59a8b-7358-4444-b06e-68658b03ef98">
      <Terms xmlns="http://schemas.microsoft.com/office/infopath/2007/PartnerControls"/>
    </lcf76f155ced4ddcb4097134ff3c332f>
    <TaxCatchAll xmlns="85ec59af-1a16-40a0-b163-384e34c79a5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6C76E153F11F741A71AA8FF790F52DC" ma:contentTypeVersion="12" ma:contentTypeDescription="新しいドキュメントを作成します。" ma:contentTypeScope="" ma:versionID="2674b93b42a1efb83a001bbd7af1c59c">
  <xsd:schema xmlns:xsd="http://www.w3.org/2001/XMLSchema" xmlns:xs="http://www.w3.org/2001/XMLSchema" xmlns:p="http://schemas.microsoft.com/office/2006/metadata/properties" xmlns:ns2="2bd59a8b-7358-4444-b06e-68658b03ef98" xmlns:ns3="85ec59af-1a16-40a0-b163-384e34c79a5c" targetNamespace="http://schemas.microsoft.com/office/2006/metadata/properties" ma:root="true" ma:fieldsID="1a082963d6bde39f2ac87a159b9363e5" ns2:_="" ns3:_="">
    <xsd:import namespace="2bd59a8b-7358-4444-b06e-68658b03ef98"/>
    <xsd:import namespace="85ec59af-1a16-40a0-b163-384e34c79a5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d59a8b-7358-4444-b06e-68658b03ef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3" nillable="true" ma:displayName="MediaServiceObjectDetectorVersions" ma:description=""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description="" ma:hidden="true" ma:indexed="true" ma:internalName="MediaServiceDateTaken" ma:readOnly="true">
      <xsd:simpleType>
        <xsd:restriction base="dms:Text"/>
      </xsd:simpleType>
    </xsd:element>
    <xsd:element name="MediaServiceLocation" ma:index="18" nillable="true" ma:displayName="Location" ma:description="" ma:indexed="true" ma:internalName="MediaServiceLocation"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fdbfeba-073a-4154-9dc0-b90e256bfefd}"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8F8865-8F0F-4BD4-B2B7-8ACAD7241FFA}">
  <ds:schemaRefs>
    <ds:schemaRef ds:uri="http://schemas.microsoft.com/office/2006/metadata/properties"/>
    <ds:schemaRef ds:uri="http://schemas.microsoft.com/office/infopath/2007/PartnerControls"/>
    <ds:schemaRef ds:uri="2bd59a8b-7358-4444-b06e-68658b03ef98"/>
    <ds:schemaRef ds:uri="85ec59af-1a16-40a0-b163-384e34c79a5c"/>
  </ds:schemaRefs>
</ds:datastoreItem>
</file>

<file path=customXml/itemProps2.xml><?xml version="1.0" encoding="utf-8"?>
<ds:datastoreItem xmlns:ds="http://schemas.openxmlformats.org/officeDocument/2006/customXml" ds:itemID="{B6FB1E8A-2241-46FF-8492-973776B03A28}">
  <ds:schemaRefs>
    <ds:schemaRef ds:uri="http://schemas.microsoft.com/sharepoint/v3/contenttype/forms"/>
  </ds:schemaRefs>
</ds:datastoreItem>
</file>

<file path=customXml/itemProps3.xml><?xml version="1.0" encoding="utf-8"?>
<ds:datastoreItem xmlns:ds="http://schemas.openxmlformats.org/officeDocument/2006/customXml" ds:itemID="{B0CFD7AC-577D-4A99-9B34-F536F15419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d59a8b-7358-4444-b06e-68658b03ef98"/>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総費用</vt:lpstr>
      <vt:lpstr>総便益</vt:lpstr>
      <vt:lpstr>割引率</vt:lpstr>
      <vt:lpstr>総費用!Print_Area</vt:lpstr>
      <vt:lpstr>総便益!Print_Area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2024-04-01T05:35:03Z</dcterms:created>
  <dcterms:modified xsi:type="dcterms:W3CDTF">2024-04-01T08:19:53Z</dcterms:modified>
</cp:coreProperties>
</file>