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T:\03_自立支援・療育係\01_照会\R07\01_国\新しいフォルダー\"/>
    </mc:Choice>
  </mc:AlternateContent>
  <xr:revisionPtr revIDLastSave="0" documentId="8_{EE03618A-083B-4B0A-B9F1-1417E7A66B22}" xr6:coauthVersionLast="47" xr6:coauthVersionMax="47" xr10:uidLastSave="{00000000-0000-0000-0000-000000000000}"/>
  <workbookProtection workbookAlgorithmName="SHA-512" workbookHashValue="G1VWtUlK4DyR/lIt44NT80349seFsOOzMID3ZuLr5bLGkOuYrLpo7Gee/MLswe5OzgqZ9re5I26wXYHpgtSLUw==" workbookSaltValue="1y2khDBOd2PJZP2KF7eg6w==" workbookSpinCount="100000" lockStructure="1"/>
  <bookViews>
    <workbookView xWindow="8928" yWindow="36" windowWidth="15084" windowHeight="12240" xr2:uid="{EF17EE83-DAFF-4DB3-96F3-89E11FC5DF71}"/>
  </bookViews>
  <sheets>
    <sheet name="はじめに" sheetId="3" r:id="rId1"/>
    <sheet name="調査票" sheetId="2" r:id="rId2"/>
    <sheet name="（非表示）リスト" sheetId="4" state="hidden" r:id="rId3"/>
    <sheet name="調査表管理" sheetId="5" state="hidden" r:id="rId4"/>
  </sheets>
  <externalReferences>
    <externalReference r:id="rId5"/>
  </externalReferences>
  <definedNames>
    <definedName name="_xlnm._FilterDatabase" localSheetId="1" hidden="1">調査票!$H$10:$K$13</definedName>
    <definedName name="aaa" localSheetId="3">#REF!</definedName>
    <definedName name="aaa">#REF!</definedName>
    <definedName name="kkk" localSheetId="3">#REF!</definedName>
    <definedName name="kkk">#REF!</definedName>
    <definedName name="_xlnm.Print_Area" localSheetId="1">調査票!$B$1:$V$628</definedName>
    <definedName name="tblDOUTAIwk_T">#REF!</definedName>
    <definedName name="ああ" localSheetId="3">#REF!</definedName>
    <definedName name="ああ">#REF!</definedName>
    <definedName name="デザート" localSheetId="3">#REF!</definedName>
    <definedName name="デザート">#REF!</definedName>
    <definedName name="ドリンク" localSheetId="3">#REF!</definedName>
    <definedName name="ドリンク">#REF!</definedName>
    <definedName name="メニュー">#REF!</definedName>
    <definedName name="リスト">#REF!</definedName>
    <definedName name="リスト1">#REF!</definedName>
    <definedName name="リスト2">#REF!</definedName>
    <definedName name="愛知県" localSheetId="3">#REF!</definedName>
    <definedName name="愛知県">'（非表示）リスト'!$C$1015:$C$1068</definedName>
    <definedName name="愛媛県" localSheetId="3">#REF!</definedName>
    <definedName name="愛媛県">'（非表示）リスト'!$C$1459:$C$1478</definedName>
    <definedName name="茨城県" localSheetId="3">'[1]（非表示）R6.1.1現在の団体'!#REF!</definedName>
    <definedName name="茨城県">'（非表示）リスト'!$C$422:$C$465</definedName>
    <definedName name="岡山県" localSheetId="3">#REF!</definedName>
    <definedName name="岡山県">'（非表示）リスト'!$C$1344:$C$1370</definedName>
    <definedName name="沖縄県" localSheetId="3">#REF!</definedName>
    <definedName name="沖縄県">'（非表示）リスト'!$C$1755:$C$1795</definedName>
    <definedName name="岩手県" localSheetId="3">#REF!</definedName>
    <definedName name="岩手県">'（非表示）リスト'!$C$230:$C$262</definedName>
    <definedName name="岐阜県" localSheetId="3">#REF!</definedName>
    <definedName name="岐阜県">'（非表示）リスト'!$C$936:$C$977</definedName>
    <definedName name="宮崎県" localSheetId="3">#REF!</definedName>
    <definedName name="宮崎県">'（非表示）リスト'!$C$1684:$C$1709</definedName>
    <definedName name="宮城県" localSheetId="3">#REF!</definedName>
    <definedName name="宮城県">'（非表示）リスト'!$C$264:$C$298</definedName>
    <definedName name="京都府" localSheetId="3">#REF!</definedName>
    <definedName name="京都府">'（非表示）リスト'!$C$1120:$C$1145</definedName>
    <definedName name="熊本県" localSheetId="3">'[1]（非表示）R6.1.1現在の団体'!#REF!</definedName>
    <definedName name="熊本県">'（非表示）リスト'!$C$1619:$C$1663</definedName>
    <definedName name="群馬県" localSheetId="3">#REF!</definedName>
    <definedName name="群馬県">'（非表示）リスト'!$C$493:$C$527</definedName>
    <definedName name="軽食" localSheetId="3">#REF!</definedName>
    <definedName name="軽食">#REF!</definedName>
    <definedName name="個人番号" localSheetId="3">#REF!</definedName>
    <definedName name="個人番号">#REF!</definedName>
    <definedName name="広島県" localSheetId="3">#REF!</definedName>
    <definedName name="広島県">'（非表示）リスト'!$C$1372:$C$1394</definedName>
    <definedName name="香川県" localSheetId="3">#REF!</definedName>
    <definedName name="香川県">'（非表示）リスト'!$C$1441:$C$1457</definedName>
    <definedName name="高知県" localSheetId="3">#REF!</definedName>
    <definedName name="高知県">'（非表示）リスト'!$C$1480:$C$1513</definedName>
    <definedName name="合計得点" localSheetId="3">#REF!</definedName>
    <definedName name="合計得点">#REF!</definedName>
    <definedName name="国語得点" localSheetId="3">#REF!</definedName>
    <definedName name="国語得点">#REF!</definedName>
    <definedName name="佐賀県" localSheetId="3">#REF!</definedName>
    <definedName name="佐賀県">'（非表示）リスト'!$C$1576:$C$1595</definedName>
    <definedName name="埼玉県" localSheetId="3">#REF!</definedName>
    <definedName name="埼玉県">'（非表示）リスト'!$C$529:$C$591</definedName>
    <definedName name="削除用" localSheetId="3">#REF!</definedName>
    <definedName name="削除用">#REF!</definedName>
    <definedName name="三重県" localSheetId="3">#REF!</definedName>
    <definedName name="三重県">'（非表示）リスト'!$C$1070:$C$1098</definedName>
    <definedName name="山形県" localSheetId="3">#REF!</definedName>
    <definedName name="山形県">'（非表示）リスト'!$C$326:$C$360</definedName>
    <definedName name="山口県" localSheetId="3">#REF!</definedName>
    <definedName name="山口県">'（非表示）リスト'!$C$1396:$C$1414</definedName>
    <definedName name="山梨県" localSheetId="3">'[1]（非表示）R6.1.1現在の団体'!#REF!</definedName>
    <definedName name="山梨県">'（非表示）リスト'!$C$830:$C$856</definedName>
    <definedName name="市区町村" localSheetId="3">#REF!</definedName>
    <definedName name="市区町村">'（非表示）リスト'!$C$2:$C$1795</definedName>
    <definedName name="滋賀県" localSheetId="3">#REF!</definedName>
    <definedName name="滋賀県">'（非表示）リスト'!$C$1100:$C$1118</definedName>
    <definedName name="鹿児島県" localSheetId="3">#REF!</definedName>
    <definedName name="鹿児島県">'（非表示）リスト'!$C$1711:$C$1753</definedName>
    <definedName name="社会得点" localSheetId="3">#REF!</definedName>
    <definedName name="社会得点">#REF!</definedName>
    <definedName name="秋田県" localSheetId="3">#REF!</definedName>
    <definedName name="秋田県">'（非表示）リスト'!$C$300:$C$324</definedName>
    <definedName name="新潟県" localSheetId="3">#REF!</definedName>
    <definedName name="新潟県">'（非表示）リスト'!$C$745:$C$774</definedName>
    <definedName name="神奈川県" localSheetId="3">#REF!</definedName>
    <definedName name="神奈川県">'（非表示）リスト'!$C$711:$C$743</definedName>
    <definedName name="青森県" localSheetId="3">#REF!</definedName>
    <definedName name="青森県">'（非表示）リスト'!$C$189:$C$228</definedName>
    <definedName name="静岡県" localSheetId="3">#REF!</definedName>
    <definedName name="静岡県">'（非表示）リスト'!$C$979:$C$1013</definedName>
    <definedName name="石川県" localSheetId="3">#REF!</definedName>
    <definedName name="石川県">'（非表示）リスト'!$C$792:$C$810</definedName>
    <definedName name="千葉県" localSheetId="3">#REF!</definedName>
    <definedName name="千葉県">'（非表示）リスト'!$C$593:$C$646</definedName>
    <definedName name="大阪府" localSheetId="3">#REF!</definedName>
    <definedName name="大阪府">'（非表示）リスト'!$C$1147:$C$1189</definedName>
    <definedName name="大分県" localSheetId="3">#REF!</definedName>
    <definedName name="大分県">'（非表示）リスト'!$C$1665:$C$1682</definedName>
    <definedName name="長崎県" localSheetId="3">#REF!</definedName>
    <definedName name="長崎県">'（非表示）リスト'!$C$1597:$C$1617</definedName>
    <definedName name="長野県" localSheetId="3">#REF!</definedName>
    <definedName name="長野県">'（非表示）リスト'!$C$858:$C$934</definedName>
    <definedName name="鳥取県" localSheetId="3">#REF!</definedName>
    <definedName name="鳥取県">'（非表示）リスト'!$C$1304:$C$1322</definedName>
    <definedName name="都道府県" localSheetId="3">#REF!</definedName>
    <definedName name="都道府県">'（非表示）リスト'!$B$2:$B$1795</definedName>
    <definedName name="島根県" localSheetId="3">#REF!</definedName>
    <definedName name="島根県">'（非表示）リスト'!$C$1324:$C$1342</definedName>
    <definedName name="東京都" localSheetId="3">#REF!</definedName>
    <definedName name="東京都">'（非表示）リスト'!$C$648:$C$709</definedName>
    <definedName name="徳島県" localSheetId="3">#REF!</definedName>
    <definedName name="徳島県">'（非表示）リスト'!$C$1416:$C$1439</definedName>
    <definedName name="栃木県" localSheetId="3">#REF!</definedName>
    <definedName name="栃木県">'（非表示）リスト'!$C$467:$C$491</definedName>
    <definedName name="奈良県" localSheetId="3">#REF!</definedName>
    <definedName name="奈良県">'（非表示）リスト'!$C$1233:$C$1271</definedName>
    <definedName name="富山県" localSheetId="3">#REF!</definedName>
    <definedName name="富山県">'（非表示）リスト'!$C$776:$C$790</definedName>
    <definedName name="福井県" localSheetId="3">#REF!</definedName>
    <definedName name="福井県">'（非表示）リスト'!$C$812:$C$828</definedName>
    <definedName name="福岡県" localSheetId="3">#REF!</definedName>
    <definedName name="福岡県">'（非表示）リスト'!$C$1515:$C$1574</definedName>
    <definedName name="福島県" localSheetId="3">#REF!</definedName>
    <definedName name="福島県">'（非表示）リスト'!$C$362:$C$420</definedName>
    <definedName name="兵庫県" localSheetId="3">#REF!</definedName>
    <definedName name="兵庫県">'（非表示）リスト'!$C$1191:$C$1231</definedName>
    <definedName name="北海道" localSheetId="3">#REF!</definedName>
    <definedName name="北海道">'（非表示）リスト'!$C$3:$C$187</definedName>
    <definedName name="和歌山県" localSheetId="3">#REF!</definedName>
    <definedName name="和歌山県">'（非表示）リスト'!$C$1273:$C$1302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586" i="2" l="1"/>
  <c r="Q586" i="2"/>
  <c r="P587" i="2"/>
  <c r="Q587" i="2"/>
  <c r="P588" i="2"/>
  <c r="Q588" i="2"/>
  <c r="P589" i="2"/>
  <c r="Q589" i="2"/>
  <c r="P590" i="2"/>
  <c r="Q590" i="2"/>
  <c r="P591" i="2"/>
  <c r="Q591" i="2"/>
  <c r="P592" i="2"/>
  <c r="Q592" i="2"/>
  <c r="P593" i="2"/>
  <c r="Q593" i="2"/>
  <c r="P594" i="2"/>
  <c r="Q594" i="2"/>
  <c r="P595" i="2"/>
  <c r="Q595" i="2"/>
  <c r="P596" i="2"/>
  <c r="Q596" i="2"/>
  <c r="P597" i="2"/>
  <c r="Q597" i="2"/>
  <c r="P598" i="2"/>
  <c r="Q598" i="2"/>
  <c r="P599" i="2"/>
  <c r="Q599" i="2"/>
  <c r="P600" i="2"/>
  <c r="Q600" i="2"/>
  <c r="P601" i="2"/>
  <c r="Q601" i="2"/>
  <c r="P602" i="2"/>
  <c r="Q602" i="2"/>
  <c r="P603" i="2"/>
  <c r="Q603" i="2"/>
  <c r="P604" i="2"/>
  <c r="Q604" i="2"/>
  <c r="P605" i="2"/>
  <c r="Q605" i="2"/>
  <c r="P606" i="2"/>
  <c r="Q606" i="2"/>
  <c r="P607" i="2"/>
  <c r="Q607" i="2"/>
  <c r="P608" i="2"/>
  <c r="Q608" i="2"/>
  <c r="P609" i="2"/>
  <c r="Q609" i="2"/>
  <c r="P610" i="2"/>
  <c r="Q610" i="2"/>
  <c r="P611" i="2"/>
  <c r="Q611" i="2"/>
  <c r="P612" i="2"/>
  <c r="Q612" i="2"/>
  <c r="P613" i="2"/>
  <c r="Q613" i="2"/>
  <c r="P614" i="2"/>
  <c r="Q614" i="2"/>
  <c r="P615" i="2"/>
  <c r="Q615" i="2"/>
  <c r="P616" i="2"/>
  <c r="Q616" i="2"/>
  <c r="P617" i="2"/>
  <c r="P618" i="2"/>
  <c r="Q618" i="2"/>
  <c r="P619" i="2"/>
  <c r="Q619" i="2"/>
  <c r="P620" i="2"/>
  <c r="Q620" i="2"/>
  <c r="P621" i="2"/>
  <c r="Q621" i="2"/>
  <c r="P622" i="2"/>
  <c r="Q622" i="2"/>
  <c r="P623" i="2"/>
  <c r="Q623" i="2"/>
  <c r="P624" i="2"/>
  <c r="Q624" i="2"/>
  <c r="P625" i="2"/>
  <c r="Q625" i="2"/>
  <c r="S209" i="2"/>
  <c r="Q211" i="2"/>
  <c r="P211" i="2"/>
  <c r="Q210" i="2"/>
  <c r="P210" i="2"/>
  <c r="Q209" i="2"/>
  <c r="P209" i="2"/>
  <c r="Q208" i="2"/>
  <c r="P208" i="2"/>
  <c r="Q207" i="2"/>
  <c r="P207" i="2"/>
  <c r="Q206" i="2"/>
  <c r="P206" i="2"/>
  <c r="Q205" i="2"/>
  <c r="P205" i="2"/>
  <c r="Q204" i="2"/>
  <c r="P204" i="2"/>
  <c r="Q203" i="2"/>
  <c r="P203" i="2"/>
  <c r="J203" i="2"/>
  <c r="Q202" i="2"/>
  <c r="P202" i="2"/>
  <c r="T363" i="2"/>
  <c r="T364" i="2"/>
  <c r="P585" i="2"/>
  <c r="Q584" i="2"/>
  <c r="P584" i="2"/>
  <c r="Q583" i="2"/>
  <c r="P583" i="2"/>
  <c r="Q582" i="2"/>
  <c r="P582" i="2"/>
  <c r="Q581" i="2"/>
  <c r="P581" i="2"/>
  <c r="Q580" i="2"/>
  <c r="P580" i="2"/>
  <c r="Q579" i="2"/>
  <c r="P579" i="2"/>
  <c r="Q578" i="2"/>
  <c r="P578" i="2"/>
  <c r="Q577" i="2"/>
  <c r="P577" i="2"/>
  <c r="Q576" i="2"/>
  <c r="P576" i="2"/>
  <c r="Q575" i="2"/>
  <c r="P575" i="2"/>
  <c r="Q574" i="2"/>
  <c r="P574" i="2"/>
  <c r="Q573" i="2"/>
  <c r="P573" i="2"/>
  <c r="Q572" i="2"/>
  <c r="P572" i="2"/>
  <c r="Q571" i="2"/>
  <c r="P571" i="2"/>
  <c r="Q570" i="2"/>
  <c r="P570" i="2"/>
  <c r="Q569" i="2"/>
  <c r="P569" i="2"/>
  <c r="Q568" i="2"/>
  <c r="P568" i="2"/>
  <c r="Q567" i="2"/>
  <c r="P567" i="2"/>
  <c r="Q566" i="2"/>
  <c r="P566" i="2"/>
  <c r="P565" i="2"/>
  <c r="Q564" i="2"/>
  <c r="P564" i="2"/>
  <c r="Q563" i="2"/>
  <c r="P563" i="2"/>
  <c r="Q562" i="2"/>
  <c r="P562" i="2"/>
  <c r="Q561" i="2"/>
  <c r="P561" i="2"/>
  <c r="Q560" i="2"/>
  <c r="P560" i="2"/>
  <c r="Q559" i="2"/>
  <c r="P559" i="2"/>
  <c r="Q558" i="2"/>
  <c r="P558" i="2"/>
  <c r="Q557" i="2"/>
  <c r="P557" i="2"/>
  <c r="Q556" i="2"/>
  <c r="P556" i="2"/>
  <c r="Q555" i="2"/>
  <c r="P555" i="2"/>
  <c r="Q554" i="2"/>
  <c r="P554" i="2"/>
  <c r="Q553" i="2"/>
  <c r="P553" i="2"/>
  <c r="Q552" i="2"/>
  <c r="P552" i="2"/>
  <c r="Q551" i="2"/>
  <c r="P551" i="2"/>
  <c r="Q550" i="2"/>
  <c r="P550" i="2"/>
  <c r="Q549" i="2"/>
  <c r="P549" i="2"/>
  <c r="Q548" i="2"/>
  <c r="P548" i="2"/>
  <c r="Q547" i="2"/>
  <c r="P547" i="2"/>
  <c r="Q546" i="2"/>
  <c r="P546" i="2"/>
  <c r="Q545" i="2"/>
  <c r="P545" i="2"/>
  <c r="P544" i="2"/>
  <c r="Q543" i="2"/>
  <c r="P543" i="2"/>
  <c r="Q542" i="2"/>
  <c r="P542" i="2"/>
  <c r="Q541" i="2"/>
  <c r="P541" i="2"/>
  <c r="Q540" i="2"/>
  <c r="P540" i="2"/>
  <c r="Q539" i="2"/>
  <c r="P539" i="2"/>
  <c r="Q538" i="2"/>
  <c r="P538" i="2"/>
  <c r="Q537" i="2"/>
  <c r="P537" i="2"/>
  <c r="P536" i="2"/>
  <c r="Q535" i="2"/>
  <c r="P535" i="2"/>
  <c r="Q534" i="2"/>
  <c r="P534" i="2"/>
  <c r="Q533" i="2"/>
  <c r="P533" i="2"/>
  <c r="Q532" i="2"/>
  <c r="P532" i="2"/>
  <c r="Q531" i="2"/>
  <c r="P531" i="2"/>
  <c r="Q530" i="2"/>
  <c r="P530" i="2"/>
  <c r="Q529" i="2"/>
  <c r="P529" i="2"/>
  <c r="Q528" i="2"/>
  <c r="P528" i="2"/>
  <c r="Q527" i="2"/>
  <c r="P527" i="2"/>
  <c r="Q526" i="2"/>
  <c r="P526" i="2"/>
  <c r="Q525" i="2"/>
  <c r="P525" i="2"/>
  <c r="P524" i="2"/>
  <c r="Q523" i="2"/>
  <c r="P523" i="2"/>
  <c r="Q522" i="2"/>
  <c r="P522" i="2"/>
  <c r="Q521" i="2"/>
  <c r="P521" i="2"/>
  <c r="Q520" i="2"/>
  <c r="P520" i="2"/>
  <c r="Q519" i="2"/>
  <c r="P519" i="2"/>
  <c r="Q518" i="2"/>
  <c r="P518" i="2"/>
  <c r="Q517" i="2"/>
  <c r="P517" i="2"/>
  <c r="Q516" i="2"/>
  <c r="P516" i="2"/>
  <c r="Q515" i="2"/>
  <c r="P515" i="2"/>
  <c r="Q514" i="2"/>
  <c r="P514" i="2"/>
  <c r="Q513" i="2"/>
  <c r="P513" i="2"/>
  <c r="Q512" i="2"/>
  <c r="P512" i="2"/>
  <c r="Q511" i="2"/>
  <c r="P511" i="2"/>
  <c r="Q510" i="2"/>
  <c r="P510" i="2"/>
  <c r="Q509" i="2"/>
  <c r="P509" i="2"/>
  <c r="Q508" i="2"/>
  <c r="P508" i="2"/>
  <c r="Q507" i="2"/>
  <c r="P507" i="2"/>
  <c r="Q506" i="2"/>
  <c r="P506" i="2"/>
  <c r="Q505" i="2"/>
  <c r="P505" i="2"/>
  <c r="Q504" i="2"/>
  <c r="P504" i="2"/>
  <c r="Q503" i="2"/>
  <c r="P503" i="2"/>
  <c r="Q502" i="2"/>
  <c r="P502" i="2"/>
  <c r="Q501" i="2"/>
  <c r="P501" i="2"/>
  <c r="Q500" i="2"/>
  <c r="P500" i="2"/>
  <c r="Q499" i="2"/>
  <c r="P499" i="2"/>
  <c r="Q498" i="2"/>
  <c r="P498" i="2"/>
  <c r="Q497" i="2"/>
  <c r="P497" i="2"/>
  <c r="Q496" i="2"/>
  <c r="P496" i="2"/>
  <c r="Q495" i="2"/>
  <c r="P495" i="2"/>
  <c r="Q494" i="2"/>
  <c r="P494" i="2"/>
  <c r="Q493" i="2"/>
  <c r="P493" i="2"/>
  <c r="Q492" i="2"/>
  <c r="P492" i="2"/>
  <c r="Q491" i="2"/>
  <c r="P491" i="2"/>
  <c r="Q490" i="2"/>
  <c r="P490" i="2"/>
  <c r="Q489" i="2"/>
  <c r="P489" i="2"/>
  <c r="Q488" i="2"/>
  <c r="P488" i="2"/>
  <c r="P487" i="2"/>
  <c r="Q486" i="2"/>
  <c r="P486" i="2"/>
  <c r="Q485" i="2"/>
  <c r="P485" i="2"/>
  <c r="Q484" i="2"/>
  <c r="P484" i="2"/>
  <c r="Q483" i="2"/>
  <c r="P483" i="2"/>
  <c r="Q482" i="2"/>
  <c r="P482" i="2"/>
  <c r="Q481" i="2"/>
  <c r="P481" i="2"/>
  <c r="Q480" i="2"/>
  <c r="P480" i="2"/>
  <c r="Q479" i="2"/>
  <c r="P479" i="2"/>
  <c r="Q478" i="2"/>
  <c r="P478" i="2"/>
  <c r="Q477" i="2"/>
  <c r="P477" i="2"/>
  <c r="Q476" i="2"/>
  <c r="P476" i="2"/>
  <c r="Q475" i="2"/>
  <c r="P475" i="2"/>
  <c r="Q474" i="2"/>
  <c r="P474" i="2"/>
  <c r="Q473" i="2"/>
  <c r="P473" i="2"/>
  <c r="Q472" i="2"/>
  <c r="P472" i="2"/>
  <c r="Q471" i="2"/>
  <c r="P471" i="2"/>
  <c r="Q470" i="2"/>
  <c r="P470" i="2"/>
  <c r="Q469" i="2"/>
  <c r="P469" i="2"/>
  <c r="Q468" i="2"/>
  <c r="P468" i="2"/>
  <c r="Q467" i="2"/>
  <c r="P467" i="2"/>
  <c r="Q466" i="2"/>
  <c r="P466" i="2"/>
  <c r="Q465" i="2"/>
  <c r="P465" i="2"/>
  <c r="Q464" i="2"/>
  <c r="P464" i="2"/>
  <c r="Q463" i="2"/>
  <c r="P463" i="2"/>
  <c r="Q462" i="2"/>
  <c r="P462" i="2"/>
  <c r="Q461" i="2"/>
  <c r="P461" i="2"/>
  <c r="Q460" i="2"/>
  <c r="P460" i="2"/>
  <c r="Q459" i="2"/>
  <c r="P459" i="2"/>
  <c r="P458" i="2"/>
  <c r="Q457" i="2"/>
  <c r="P457" i="2"/>
  <c r="Q456" i="2"/>
  <c r="P456" i="2"/>
  <c r="Q455" i="2"/>
  <c r="P455" i="2"/>
  <c r="Q454" i="2"/>
  <c r="P454" i="2"/>
  <c r="Q453" i="2"/>
  <c r="P453" i="2"/>
  <c r="Q452" i="2"/>
  <c r="P452" i="2"/>
  <c r="Q451" i="2"/>
  <c r="P451" i="2"/>
  <c r="Q450" i="2"/>
  <c r="P450" i="2"/>
  <c r="Q449" i="2"/>
  <c r="P449" i="2"/>
  <c r="Q448" i="2"/>
  <c r="P448" i="2"/>
  <c r="Q447" i="2"/>
  <c r="P447" i="2"/>
  <c r="Q446" i="2"/>
  <c r="P446" i="2"/>
  <c r="Q445" i="2"/>
  <c r="P445" i="2"/>
  <c r="Q444" i="2"/>
  <c r="P444" i="2"/>
  <c r="Q443" i="2"/>
  <c r="P443" i="2"/>
  <c r="Q442" i="2"/>
  <c r="P442" i="2"/>
  <c r="Q441" i="2"/>
  <c r="P441" i="2"/>
  <c r="P440" i="2"/>
  <c r="Q439" i="2"/>
  <c r="P439" i="2"/>
  <c r="Q438" i="2"/>
  <c r="P438" i="2"/>
  <c r="Q437" i="2"/>
  <c r="P437" i="2"/>
  <c r="Q436" i="2"/>
  <c r="P436" i="2"/>
  <c r="Q435" i="2"/>
  <c r="P435" i="2"/>
  <c r="Q434" i="2"/>
  <c r="P434" i="2"/>
  <c r="Q433" i="2"/>
  <c r="P433" i="2"/>
  <c r="Q432" i="2"/>
  <c r="P432" i="2"/>
  <c r="Q431" i="2"/>
  <c r="P431" i="2"/>
  <c r="Q430" i="2"/>
  <c r="P430" i="2"/>
  <c r="Q429" i="2"/>
  <c r="P429" i="2"/>
  <c r="Q428" i="2"/>
  <c r="P428" i="2"/>
  <c r="Q427" i="2"/>
  <c r="P427" i="2"/>
  <c r="P426" i="2"/>
  <c r="Q425" i="2"/>
  <c r="P425" i="2"/>
  <c r="Q424" i="2"/>
  <c r="P424" i="2"/>
  <c r="Q423" i="2"/>
  <c r="P423" i="2"/>
  <c r="Q422" i="2"/>
  <c r="P422" i="2"/>
  <c r="Q421" i="2"/>
  <c r="P421" i="2"/>
  <c r="Q420" i="2"/>
  <c r="P420" i="2"/>
  <c r="Q419" i="2"/>
  <c r="P419" i="2"/>
  <c r="Q418" i="2"/>
  <c r="P418" i="2"/>
  <c r="Q417" i="2"/>
  <c r="P417" i="2"/>
  <c r="Q416" i="2"/>
  <c r="P416" i="2"/>
  <c r="Q415" i="2"/>
  <c r="P415" i="2"/>
  <c r="Q414" i="2"/>
  <c r="P414" i="2"/>
  <c r="Q413" i="2"/>
  <c r="P413" i="2"/>
  <c r="Q412" i="2"/>
  <c r="P412" i="2"/>
  <c r="Q411" i="2"/>
  <c r="P411" i="2"/>
  <c r="Q410" i="2"/>
  <c r="P410" i="2"/>
  <c r="Q409" i="2"/>
  <c r="P409" i="2"/>
  <c r="Q408" i="2"/>
  <c r="P408" i="2"/>
  <c r="Q407" i="2"/>
  <c r="P407" i="2"/>
  <c r="Q406" i="2"/>
  <c r="P406" i="2"/>
  <c r="Q405" i="2"/>
  <c r="P405" i="2"/>
  <c r="Q404" i="2"/>
  <c r="P404" i="2"/>
  <c r="Q403" i="2"/>
  <c r="P403" i="2"/>
  <c r="Q402" i="2"/>
  <c r="P402" i="2"/>
  <c r="Q401" i="2"/>
  <c r="P401" i="2"/>
  <c r="Q400" i="2"/>
  <c r="P400" i="2"/>
  <c r="Q399" i="2"/>
  <c r="P399" i="2"/>
  <c r="Q398" i="2"/>
  <c r="P398" i="2"/>
  <c r="Q397" i="2"/>
  <c r="P397" i="2"/>
  <c r="Q396" i="2"/>
  <c r="P396" i="2"/>
  <c r="P395" i="2"/>
  <c r="Q394" i="2"/>
  <c r="P394" i="2"/>
  <c r="Q393" i="2"/>
  <c r="P393" i="2"/>
  <c r="Q392" i="2"/>
  <c r="P392" i="2"/>
  <c r="Q391" i="2"/>
  <c r="P391" i="2"/>
  <c r="Q390" i="2"/>
  <c r="P390" i="2"/>
  <c r="Q389" i="2"/>
  <c r="P389" i="2"/>
  <c r="Q388" i="2"/>
  <c r="P388" i="2"/>
  <c r="Q387" i="2"/>
  <c r="P387" i="2"/>
  <c r="Q386" i="2"/>
  <c r="P386" i="2"/>
  <c r="Q385" i="2"/>
  <c r="P385" i="2"/>
  <c r="Q384" i="2"/>
  <c r="P384" i="2"/>
  <c r="Q383" i="2"/>
  <c r="P383" i="2"/>
  <c r="Q382" i="2"/>
  <c r="P382" i="2"/>
  <c r="Q381" i="2"/>
  <c r="P381" i="2"/>
  <c r="Q380" i="2"/>
  <c r="P380" i="2"/>
  <c r="Q379" i="2"/>
  <c r="P379" i="2"/>
  <c r="Q378" i="2"/>
  <c r="P378" i="2"/>
  <c r="Q377" i="2"/>
  <c r="P377" i="2"/>
  <c r="Q376" i="2"/>
  <c r="P376" i="2"/>
  <c r="Q375" i="2"/>
  <c r="P375" i="2"/>
  <c r="Q374" i="2"/>
  <c r="P374" i="2"/>
  <c r="Q373" i="2"/>
  <c r="P373" i="2"/>
  <c r="Q372" i="2"/>
  <c r="P372" i="2"/>
  <c r="Q371" i="2"/>
  <c r="P371" i="2"/>
  <c r="Q370" i="2"/>
  <c r="P370" i="2"/>
  <c r="Q369" i="2"/>
  <c r="P369" i="2"/>
  <c r="Q368" i="2"/>
  <c r="P368" i="2"/>
  <c r="Q367" i="2"/>
  <c r="P367" i="2"/>
  <c r="Q366" i="2"/>
  <c r="P366" i="2"/>
  <c r="Q365" i="2"/>
  <c r="P365" i="2"/>
  <c r="Q364" i="2"/>
  <c r="P364" i="2"/>
  <c r="Q363" i="2"/>
  <c r="P363" i="2"/>
  <c r="Q362" i="2"/>
  <c r="P362" i="2"/>
  <c r="Q361" i="2"/>
  <c r="P361" i="2"/>
  <c r="Q360" i="2"/>
  <c r="P360" i="2"/>
  <c r="Q359" i="2"/>
  <c r="P359" i="2"/>
  <c r="Q358" i="2"/>
  <c r="P358" i="2"/>
  <c r="Q357" i="2"/>
  <c r="P357" i="2"/>
  <c r="Q356" i="2"/>
  <c r="P356" i="2"/>
  <c r="Q355" i="2"/>
  <c r="P355" i="2"/>
  <c r="Q354" i="2"/>
  <c r="P354" i="2"/>
  <c r="P353" i="2"/>
  <c r="Q352" i="2"/>
  <c r="P352" i="2"/>
  <c r="Q351" i="2"/>
  <c r="P351" i="2"/>
  <c r="Q350" i="2"/>
  <c r="P350" i="2"/>
  <c r="Q349" i="2"/>
  <c r="P349" i="2"/>
  <c r="Q348" i="2"/>
  <c r="P348" i="2"/>
  <c r="Q347" i="2"/>
  <c r="P347" i="2"/>
  <c r="Q346" i="2"/>
  <c r="P346" i="2"/>
  <c r="Q345" i="2"/>
  <c r="P345" i="2"/>
  <c r="Q344" i="2"/>
  <c r="P344" i="2"/>
  <c r="Q343" i="2"/>
  <c r="P343" i="2"/>
  <c r="Q342" i="2"/>
  <c r="P342" i="2"/>
  <c r="Q341" i="2"/>
  <c r="P341" i="2"/>
  <c r="Q340" i="2"/>
  <c r="P340" i="2"/>
  <c r="Q339" i="2"/>
  <c r="P339" i="2"/>
  <c r="Q338" i="2"/>
  <c r="P338" i="2"/>
  <c r="Q337" i="2"/>
  <c r="P337" i="2"/>
  <c r="Q336" i="2"/>
  <c r="P336" i="2"/>
  <c r="Q335" i="2"/>
  <c r="P335" i="2"/>
  <c r="Q334" i="2"/>
  <c r="P334" i="2"/>
  <c r="Q333" i="2"/>
  <c r="P333" i="2"/>
  <c r="Q332" i="2"/>
  <c r="P332" i="2"/>
  <c r="Q331" i="2"/>
  <c r="P331" i="2"/>
  <c r="Q330" i="2"/>
  <c r="P330" i="2"/>
  <c r="Q329" i="2"/>
  <c r="P329" i="2"/>
  <c r="Q328" i="2"/>
  <c r="P328" i="2"/>
  <c r="P327" i="2"/>
  <c r="Q326" i="2"/>
  <c r="P326" i="2"/>
  <c r="Q325" i="2"/>
  <c r="P325" i="2"/>
  <c r="Q324" i="2"/>
  <c r="P324" i="2"/>
  <c r="Q323" i="2"/>
  <c r="P323" i="2"/>
  <c r="Q322" i="2"/>
  <c r="P322" i="2"/>
  <c r="Q321" i="2"/>
  <c r="P321" i="2"/>
  <c r="Q320" i="2"/>
  <c r="P320" i="2"/>
  <c r="Q319" i="2"/>
  <c r="P319" i="2"/>
  <c r="Q318" i="2"/>
  <c r="P318" i="2"/>
  <c r="Q317" i="2"/>
  <c r="P317" i="2"/>
  <c r="Q316" i="2"/>
  <c r="P316" i="2"/>
  <c r="Q315" i="2"/>
  <c r="P315" i="2"/>
  <c r="Q314" i="2"/>
  <c r="P314" i="2"/>
  <c r="Q313" i="2"/>
  <c r="P313" i="2"/>
  <c r="Q312" i="2"/>
  <c r="P312" i="2"/>
  <c r="P311" i="2"/>
  <c r="Q310" i="2"/>
  <c r="P310" i="2"/>
  <c r="Q309" i="2"/>
  <c r="P309" i="2"/>
  <c r="Q308" i="2"/>
  <c r="P308" i="2"/>
  <c r="Q307" i="2"/>
  <c r="P307" i="2"/>
  <c r="Q306" i="2"/>
  <c r="P306" i="2"/>
  <c r="Q305" i="2"/>
  <c r="P305" i="2"/>
  <c r="Q304" i="2"/>
  <c r="P304" i="2"/>
  <c r="Q303" i="2"/>
  <c r="P303" i="2"/>
  <c r="Q302" i="2"/>
  <c r="P302" i="2"/>
  <c r="Q301" i="2"/>
  <c r="P301" i="2"/>
  <c r="Q300" i="2"/>
  <c r="P300" i="2"/>
  <c r="Q299" i="2"/>
  <c r="P299" i="2"/>
  <c r="Q298" i="2"/>
  <c r="P298" i="2"/>
  <c r="Q297" i="2"/>
  <c r="P297" i="2"/>
  <c r="Q296" i="2"/>
  <c r="P296" i="2"/>
  <c r="Q295" i="2"/>
  <c r="P295" i="2"/>
  <c r="P294" i="2"/>
  <c r="Q293" i="2"/>
  <c r="P293" i="2"/>
  <c r="Q292" i="2"/>
  <c r="P292" i="2"/>
  <c r="Q291" i="2"/>
  <c r="P291" i="2"/>
  <c r="Q290" i="2"/>
  <c r="P290" i="2"/>
  <c r="Q289" i="2"/>
  <c r="P289" i="2"/>
  <c r="Q288" i="2"/>
  <c r="P288" i="2"/>
  <c r="Q287" i="2"/>
  <c r="P287" i="2"/>
  <c r="Q286" i="2"/>
  <c r="P286" i="2"/>
  <c r="Q285" i="2"/>
  <c r="P285" i="2"/>
  <c r="Q284" i="2"/>
  <c r="P284" i="2"/>
  <c r="Q283" i="2"/>
  <c r="P283" i="2"/>
  <c r="Q282" i="2"/>
  <c r="P282" i="2"/>
  <c r="Q281" i="2"/>
  <c r="P281" i="2"/>
  <c r="Q280" i="2"/>
  <c r="P280" i="2"/>
  <c r="Q279" i="2"/>
  <c r="P279" i="2"/>
  <c r="Q278" i="2"/>
  <c r="P278" i="2"/>
  <c r="Q277" i="2"/>
  <c r="P277" i="2"/>
  <c r="Q276" i="2"/>
  <c r="P276" i="2"/>
  <c r="Q275" i="2"/>
  <c r="P275" i="2"/>
  <c r="Q274" i="2"/>
  <c r="P274" i="2"/>
  <c r="Q273" i="2"/>
  <c r="P273" i="2"/>
  <c r="Q272" i="2"/>
  <c r="P272" i="2"/>
  <c r="Q271" i="2"/>
  <c r="P271" i="2"/>
  <c r="Q270" i="2"/>
  <c r="P270" i="2"/>
  <c r="Q269" i="2"/>
  <c r="P269" i="2"/>
  <c r="Q268" i="2"/>
  <c r="P268" i="2"/>
  <c r="Q267" i="2"/>
  <c r="P267" i="2"/>
  <c r="Q266" i="2"/>
  <c r="P266" i="2"/>
  <c r="Q265" i="2"/>
  <c r="P265" i="2"/>
  <c r="Q264" i="2"/>
  <c r="P264" i="2"/>
  <c r="Q263" i="2"/>
  <c r="P263" i="2"/>
  <c r="Q262" i="2"/>
  <c r="P262" i="2"/>
  <c r="Q261" i="2"/>
  <c r="P261" i="2"/>
  <c r="Q260" i="2"/>
  <c r="P260" i="2"/>
  <c r="Q259" i="2"/>
  <c r="P259" i="2"/>
  <c r="Q258" i="2"/>
  <c r="P258" i="2"/>
  <c r="Q257" i="2"/>
  <c r="P257" i="2"/>
  <c r="Q256" i="2"/>
  <c r="P256" i="2"/>
  <c r="Q255" i="2"/>
  <c r="P255" i="2"/>
  <c r="Q254" i="2"/>
  <c r="P254" i="2"/>
  <c r="Q253" i="2"/>
  <c r="P253" i="2"/>
  <c r="P252" i="2"/>
  <c r="Q251" i="2"/>
  <c r="P251" i="2"/>
  <c r="Q250" i="2"/>
  <c r="P250" i="2"/>
  <c r="Q249" i="2"/>
  <c r="P249" i="2"/>
  <c r="Q248" i="2"/>
  <c r="P248" i="2"/>
  <c r="Q247" i="2"/>
  <c r="P247" i="2"/>
  <c r="Q246" i="2"/>
  <c r="P246" i="2"/>
  <c r="Q245" i="2"/>
  <c r="P245" i="2"/>
  <c r="Q244" i="2"/>
  <c r="P244" i="2"/>
  <c r="Q243" i="2"/>
  <c r="P243" i="2"/>
  <c r="Q242" i="2"/>
  <c r="P242" i="2"/>
  <c r="Q241" i="2"/>
  <c r="P241" i="2"/>
  <c r="P240" i="2"/>
  <c r="Q239" i="2"/>
  <c r="P239" i="2"/>
  <c r="Q238" i="2"/>
  <c r="P238" i="2"/>
  <c r="Q237" i="2"/>
  <c r="P237" i="2"/>
  <c r="Q236" i="2"/>
  <c r="P236" i="2"/>
  <c r="Q235" i="2"/>
  <c r="P235" i="2"/>
  <c r="Q234" i="2"/>
  <c r="P234" i="2"/>
  <c r="Q233" i="2"/>
  <c r="P233" i="2"/>
  <c r="Q232" i="2"/>
  <c r="P232" i="2"/>
  <c r="Q231" i="2"/>
  <c r="P231" i="2"/>
  <c r="Q230" i="2"/>
  <c r="P230" i="2"/>
  <c r="Q229" i="2"/>
  <c r="P229" i="2"/>
  <c r="Q228" i="2"/>
  <c r="P228" i="2"/>
  <c r="Q227" i="2"/>
  <c r="P227" i="2"/>
  <c r="P226" i="2"/>
  <c r="Q225" i="2"/>
  <c r="P225" i="2"/>
  <c r="Q224" i="2"/>
  <c r="P224" i="2"/>
  <c r="Q223" i="2"/>
  <c r="P223" i="2"/>
  <c r="Q222" i="2"/>
  <c r="P222" i="2"/>
  <c r="Q221" i="2"/>
  <c r="P221" i="2"/>
  <c r="Q220" i="2"/>
  <c r="P220" i="2"/>
  <c r="Q219" i="2"/>
  <c r="P219" i="2"/>
  <c r="Q218" i="2"/>
  <c r="P218" i="2"/>
  <c r="Q217" i="2"/>
  <c r="P217" i="2"/>
  <c r="Q216" i="2"/>
  <c r="P216" i="2"/>
  <c r="Q215" i="2"/>
  <c r="P215" i="2"/>
  <c r="Q214" i="2"/>
  <c r="P214" i="2"/>
  <c r="Q213" i="2"/>
  <c r="P213" i="2"/>
  <c r="Q212" i="2"/>
  <c r="P212" i="2"/>
  <c r="Q201" i="2"/>
  <c r="P201" i="2"/>
  <c r="Q200" i="2"/>
  <c r="P200" i="2"/>
  <c r="Q199" i="2"/>
  <c r="P199" i="2"/>
  <c r="Q198" i="2"/>
  <c r="P198" i="2"/>
  <c r="Q197" i="2"/>
  <c r="P197" i="2"/>
  <c r="Q196" i="2"/>
  <c r="P196" i="2"/>
  <c r="Q195" i="2"/>
  <c r="P195" i="2"/>
  <c r="Q194" i="2"/>
  <c r="P194" i="2"/>
  <c r="P193" i="2"/>
  <c r="Q192" i="2"/>
  <c r="P192" i="2"/>
  <c r="Q191" i="2"/>
  <c r="P191" i="2"/>
  <c r="Q190" i="2"/>
  <c r="P190" i="2"/>
  <c r="Q189" i="2"/>
  <c r="P189" i="2"/>
  <c r="Q188" i="2"/>
  <c r="P188" i="2"/>
  <c r="Q187" i="2"/>
  <c r="P187" i="2"/>
  <c r="Q186" i="2"/>
  <c r="P186" i="2"/>
  <c r="Q185" i="2"/>
  <c r="P185" i="2"/>
  <c r="Q184" i="2"/>
  <c r="P184" i="2"/>
  <c r="Q183" i="2"/>
  <c r="P183" i="2"/>
  <c r="Q182" i="2"/>
  <c r="P182" i="2"/>
  <c r="Q181" i="2"/>
  <c r="P181" i="2"/>
  <c r="Q180" i="2"/>
  <c r="P180" i="2"/>
  <c r="Q179" i="2"/>
  <c r="P179" i="2"/>
  <c r="Q178" i="2"/>
  <c r="P178" i="2"/>
  <c r="Q177" i="2"/>
  <c r="P177" i="2"/>
  <c r="Q176" i="2"/>
  <c r="P176" i="2"/>
  <c r="Q175" i="2"/>
  <c r="P175" i="2"/>
  <c r="Q174" i="2"/>
  <c r="P174" i="2"/>
  <c r="Q173" i="2"/>
  <c r="P173" i="2"/>
  <c r="Q172" i="2"/>
  <c r="P172" i="2"/>
  <c r="Q171" i="2"/>
  <c r="P171" i="2"/>
  <c r="Q170" i="2"/>
  <c r="P170" i="2"/>
  <c r="Q169" i="2"/>
  <c r="P169" i="2"/>
  <c r="Q168" i="2"/>
  <c r="P168" i="2"/>
  <c r="Q167" i="2"/>
  <c r="P167" i="2"/>
  <c r="Q166" i="2"/>
  <c r="P166" i="2"/>
  <c r="Q165" i="2"/>
  <c r="P165" i="2"/>
  <c r="Q164" i="2"/>
  <c r="P164" i="2"/>
  <c r="Q163" i="2"/>
  <c r="P163" i="2"/>
  <c r="Q162" i="2"/>
  <c r="P162" i="2"/>
  <c r="P161" i="2"/>
  <c r="Q160" i="2"/>
  <c r="P160" i="2"/>
  <c r="Q159" i="2"/>
  <c r="P159" i="2"/>
  <c r="Q158" i="2"/>
  <c r="P158" i="2"/>
  <c r="Q157" i="2"/>
  <c r="P157" i="2"/>
  <c r="Q156" i="2"/>
  <c r="P156" i="2"/>
  <c r="Q155" i="2"/>
  <c r="P155" i="2"/>
  <c r="Q154" i="2"/>
  <c r="P154" i="2"/>
  <c r="Q153" i="2"/>
  <c r="P153" i="2"/>
  <c r="Q152" i="2"/>
  <c r="P152" i="2"/>
  <c r="Q151" i="2"/>
  <c r="P151" i="2"/>
  <c r="P150" i="2"/>
  <c r="Q149" i="2"/>
  <c r="P149" i="2"/>
  <c r="Q148" i="2"/>
  <c r="P148" i="2"/>
  <c r="Q147" i="2"/>
  <c r="P147" i="2"/>
  <c r="Q146" i="2"/>
  <c r="P146" i="2"/>
  <c r="Q145" i="2"/>
  <c r="P145" i="2"/>
  <c r="Q144" i="2"/>
  <c r="P144" i="2"/>
  <c r="Q143" i="2"/>
  <c r="P143" i="2"/>
  <c r="Q142" i="2"/>
  <c r="P142" i="2"/>
  <c r="Q141" i="2"/>
  <c r="P141" i="2"/>
  <c r="Q140" i="2"/>
  <c r="P140" i="2"/>
  <c r="Q139" i="2"/>
  <c r="P139" i="2"/>
  <c r="Q138" i="2"/>
  <c r="P138" i="2"/>
  <c r="Q137" i="2"/>
  <c r="P137" i="2"/>
  <c r="Q136" i="2"/>
  <c r="P136" i="2"/>
  <c r="Q135" i="2"/>
  <c r="P135" i="2"/>
  <c r="Q134" i="2"/>
  <c r="P134" i="2"/>
  <c r="Q133" i="2"/>
  <c r="P133" i="2"/>
  <c r="Q132" i="2"/>
  <c r="P132" i="2"/>
  <c r="Q131" i="2"/>
  <c r="P131" i="2"/>
  <c r="Q130" i="2"/>
  <c r="P130" i="2"/>
  <c r="Q129" i="2"/>
  <c r="P129" i="2"/>
  <c r="Q128" i="2"/>
  <c r="P128" i="2"/>
  <c r="Q127" i="2"/>
  <c r="P127" i="2"/>
  <c r="Q126" i="2"/>
  <c r="P126" i="2"/>
  <c r="Q125" i="2"/>
  <c r="P125" i="2"/>
  <c r="Q124" i="2"/>
  <c r="P124" i="2"/>
  <c r="Q123" i="2"/>
  <c r="P123" i="2"/>
  <c r="Q122" i="2"/>
  <c r="P122" i="2"/>
  <c r="Q121" i="2"/>
  <c r="P121" i="2"/>
  <c r="Q120" i="2"/>
  <c r="P120" i="2"/>
  <c r="Q119" i="2"/>
  <c r="P119" i="2"/>
  <c r="Q118" i="2"/>
  <c r="P118" i="2"/>
  <c r="Q117" i="2"/>
  <c r="P117" i="2"/>
  <c r="Q116" i="2"/>
  <c r="P116" i="2"/>
  <c r="Q115" i="2"/>
  <c r="P115" i="2"/>
  <c r="Q114" i="2"/>
  <c r="P114" i="2"/>
  <c r="Q113" i="2"/>
  <c r="P113" i="2"/>
  <c r="Q112" i="2"/>
  <c r="P112" i="2"/>
  <c r="Q111" i="2"/>
  <c r="P111" i="2"/>
  <c r="Q110" i="2"/>
  <c r="P110" i="2"/>
  <c r="Q109" i="2"/>
  <c r="P109" i="2"/>
  <c r="Q108" i="2"/>
  <c r="P108" i="2"/>
  <c r="Q107" i="2"/>
  <c r="P107" i="2"/>
  <c r="Q106" i="2"/>
  <c r="P106" i="2"/>
  <c r="Q105" i="2"/>
  <c r="P105" i="2"/>
  <c r="Q104" i="2"/>
  <c r="P104" i="2"/>
  <c r="Q103" i="2"/>
  <c r="P103" i="2"/>
  <c r="Q102" i="2"/>
  <c r="P102" i="2"/>
  <c r="Q101" i="2"/>
  <c r="P101" i="2"/>
  <c r="Q100" i="2"/>
  <c r="P100" i="2"/>
  <c r="Q99" i="2"/>
  <c r="P99" i="2"/>
  <c r="Q98" i="2"/>
  <c r="P98" i="2"/>
  <c r="P97" i="2"/>
  <c r="Q96" i="2"/>
  <c r="P96" i="2"/>
  <c r="Q95" i="2"/>
  <c r="P95" i="2"/>
  <c r="Q94" i="2"/>
  <c r="P94" i="2"/>
  <c r="Q93" i="2"/>
  <c r="P93" i="2"/>
  <c r="Q92" i="2"/>
  <c r="P92" i="2"/>
  <c r="Q91" i="2"/>
  <c r="P91" i="2"/>
  <c r="Q90" i="2"/>
  <c r="P90" i="2"/>
  <c r="Q89" i="2"/>
  <c r="P89" i="2"/>
  <c r="Q88" i="2"/>
  <c r="P88" i="2"/>
  <c r="Q87" i="2"/>
  <c r="P87" i="2"/>
  <c r="Q86" i="2"/>
  <c r="P86" i="2"/>
  <c r="Q85" i="2"/>
  <c r="P85" i="2"/>
  <c r="Q84" i="2"/>
  <c r="P84" i="2"/>
  <c r="Q83" i="2"/>
  <c r="P83" i="2"/>
  <c r="Q82" i="2"/>
  <c r="P82" i="2"/>
  <c r="Q81" i="2"/>
  <c r="P81" i="2"/>
  <c r="Q80" i="2"/>
  <c r="P80" i="2"/>
  <c r="Q79" i="2"/>
  <c r="P79" i="2"/>
  <c r="Q78" i="2"/>
  <c r="P78" i="2"/>
  <c r="Q77" i="2"/>
  <c r="P77" i="2"/>
  <c r="Q76" i="2"/>
  <c r="P76" i="2"/>
  <c r="Q75" i="2"/>
  <c r="P75" i="2"/>
  <c r="Q74" i="2"/>
  <c r="P74" i="2"/>
  <c r="Q73" i="2"/>
  <c r="P73" i="2"/>
  <c r="Q72" i="2"/>
  <c r="P72" i="2"/>
  <c r="Q71" i="2"/>
  <c r="P71" i="2"/>
  <c r="Q70" i="2"/>
  <c r="P70" i="2"/>
  <c r="Q69" i="2"/>
  <c r="P69" i="2"/>
  <c r="Q68" i="2"/>
  <c r="P68" i="2"/>
  <c r="Q67" i="2"/>
  <c r="P67" i="2"/>
  <c r="Q66" i="2"/>
  <c r="P66" i="2"/>
  <c r="Q65" i="2"/>
  <c r="P65" i="2"/>
  <c r="P64" i="2"/>
  <c r="Q63" i="2"/>
  <c r="P63" i="2"/>
  <c r="Q62" i="2"/>
  <c r="P62" i="2"/>
  <c r="Q61" i="2"/>
  <c r="P61" i="2"/>
  <c r="Q60" i="2"/>
  <c r="P60" i="2"/>
  <c r="Q59" i="2"/>
  <c r="P59" i="2"/>
  <c r="Q58" i="2"/>
  <c r="P58" i="2"/>
  <c r="Q57" i="2"/>
  <c r="P57" i="2"/>
  <c r="Q56" i="2"/>
  <c r="P56" i="2"/>
  <c r="Q55" i="2"/>
  <c r="P55" i="2"/>
  <c r="Q54" i="2"/>
  <c r="P54" i="2"/>
  <c r="Q53" i="2"/>
  <c r="P53" i="2"/>
  <c r="Q52" i="2"/>
  <c r="P52" i="2"/>
  <c r="Q51" i="2"/>
  <c r="P51" i="2"/>
  <c r="Q50" i="2"/>
  <c r="P50" i="2"/>
  <c r="Q49" i="2"/>
  <c r="P49" i="2"/>
  <c r="Q48" i="2"/>
  <c r="P48" i="2"/>
  <c r="Q47" i="2"/>
  <c r="P47" i="2"/>
  <c r="Q46" i="2"/>
  <c r="P46" i="2"/>
  <c r="Q45" i="2"/>
  <c r="P45" i="2"/>
  <c r="Q44" i="2"/>
  <c r="P44" i="2"/>
  <c r="Q43" i="2"/>
  <c r="P43" i="2"/>
  <c r="Q42" i="2"/>
  <c r="P42" i="2"/>
  <c r="Q41" i="2"/>
  <c r="P41" i="2"/>
  <c r="Q40" i="2"/>
  <c r="P40" i="2"/>
  <c r="P39" i="2"/>
  <c r="Q38" i="2"/>
  <c r="P38" i="2"/>
  <c r="Q37" i="2"/>
  <c r="P37" i="2"/>
  <c r="Q36" i="2"/>
  <c r="P36" i="2"/>
  <c r="Q35" i="2"/>
  <c r="P35" i="2"/>
  <c r="Q34" i="2"/>
  <c r="P34" i="2"/>
  <c r="Q33" i="2"/>
  <c r="P33" i="2"/>
  <c r="Q32" i="2"/>
  <c r="P32" i="2"/>
  <c r="P31" i="2"/>
  <c r="Q30" i="2"/>
  <c r="P30" i="2"/>
  <c r="Q29" i="2"/>
  <c r="P29" i="2"/>
  <c r="Q28" i="2"/>
  <c r="P28" i="2"/>
  <c r="Q27" i="2"/>
  <c r="P27" i="2"/>
  <c r="Q26" i="2"/>
  <c r="P26" i="2"/>
  <c r="Q25" i="2"/>
  <c r="P25" i="2"/>
  <c r="Q24" i="2"/>
  <c r="P24" i="2"/>
  <c r="Q23" i="2"/>
  <c r="P23" i="2"/>
  <c r="Q22" i="2"/>
  <c r="P22" i="2"/>
  <c r="Q21" i="2"/>
  <c r="P21" i="2"/>
  <c r="Q20" i="2"/>
  <c r="P20" i="2"/>
  <c r="Q19" i="2"/>
  <c r="P19" i="2"/>
  <c r="Q18" i="2"/>
  <c r="P18" i="2"/>
  <c r="Q17" i="2"/>
  <c r="P17" i="2"/>
  <c r="P16" i="2"/>
  <c r="Q15" i="2"/>
  <c r="P15" i="2"/>
  <c r="Q14" i="2"/>
  <c r="P14" i="2"/>
  <c r="Q13" i="2"/>
  <c r="P13" i="2"/>
  <c r="Q12" i="2"/>
  <c r="P12" i="2"/>
  <c r="Q11" i="2"/>
  <c r="P11" i="2"/>
  <c r="Q10" i="2"/>
  <c r="P10" i="2"/>
  <c r="P9" i="2"/>
  <c r="U12" i="2"/>
  <c r="V12" i="2" s="1"/>
  <c r="U227" i="2" s="1"/>
  <c r="O83" i="4"/>
  <c r="O82" i="4"/>
  <c r="O81" i="4"/>
  <c r="O80" i="4"/>
  <c r="O79" i="4"/>
  <c r="O78" i="4"/>
  <c r="O77" i="4"/>
  <c r="O76" i="4"/>
  <c r="O75" i="4"/>
  <c r="O74" i="4"/>
  <c r="O73" i="4"/>
  <c r="O72" i="4"/>
  <c r="O71" i="4"/>
  <c r="O70" i="4"/>
  <c r="O69" i="4"/>
  <c r="O68" i="4"/>
  <c r="O67" i="4"/>
  <c r="O66" i="4"/>
  <c r="O65" i="4"/>
  <c r="O64" i="4"/>
  <c r="O63" i="4"/>
  <c r="O62" i="4"/>
  <c r="O61" i="4"/>
  <c r="O60" i="4"/>
  <c r="O59" i="4"/>
  <c r="O58" i="4"/>
  <c r="O57" i="4"/>
  <c r="O56" i="4"/>
  <c r="O55" i="4"/>
  <c r="O54" i="4"/>
  <c r="O53" i="4"/>
  <c r="O52" i="4"/>
  <c r="O51" i="4"/>
  <c r="O50" i="4"/>
  <c r="O49" i="4"/>
  <c r="O48" i="4"/>
  <c r="O47" i="4"/>
  <c r="O46" i="4"/>
  <c r="O45" i="4"/>
  <c r="O44" i="4"/>
  <c r="O43" i="4"/>
  <c r="O42" i="4"/>
  <c r="O41" i="4"/>
  <c r="O40" i="4"/>
  <c r="O39" i="4"/>
  <c r="O38" i="4"/>
  <c r="O37" i="4"/>
  <c r="O36" i="4"/>
  <c r="O35" i="4"/>
  <c r="O34" i="4"/>
  <c r="O33" i="4"/>
  <c r="O32" i="4"/>
  <c r="O31" i="4"/>
  <c r="O30" i="4"/>
  <c r="O29" i="4"/>
  <c r="O28" i="4"/>
  <c r="O27" i="4"/>
  <c r="O26" i="4"/>
  <c r="O25" i="4"/>
  <c r="O24" i="4"/>
  <c r="O23" i="4"/>
  <c r="O22" i="4"/>
  <c r="O21" i="4"/>
  <c r="O20" i="4"/>
  <c r="O19" i="4"/>
  <c r="O18" i="4"/>
  <c r="O17" i="4"/>
  <c r="O16" i="4"/>
  <c r="O15" i="4"/>
  <c r="O14" i="4"/>
  <c r="O13" i="4"/>
  <c r="O12" i="4"/>
  <c r="O11" i="4"/>
  <c r="O10" i="4"/>
  <c r="O9" i="4"/>
  <c r="O8" i="4"/>
  <c r="O7" i="4"/>
  <c r="O6" i="4"/>
  <c r="O5" i="4"/>
  <c r="O4" i="4"/>
  <c r="O3" i="4"/>
  <c r="O2" i="4"/>
  <c r="V284" i="2" l="1"/>
  <c r="U441" i="2"/>
  <c r="K101" i="2"/>
  <c r="T102" i="2" s="1"/>
  <c r="T100" i="2" s="1"/>
  <c r="I17" i="2"/>
  <c r="R526" i="2"/>
  <c r="T526" i="2"/>
  <c r="R534" i="2"/>
  <c r="J87" i="2"/>
  <c r="J82" i="2"/>
  <c r="B524" i="2" l="1"/>
  <c r="Q524" i="2" s="1"/>
  <c r="T360" i="2" a="1"/>
  <c r="T360" i="2" s="1"/>
  <c r="T358" i="2" a="1"/>
  <c r="T358" i="2" s="1"/>
  <c r="S388" i="2"/>
  <c r="S385" i="2"/>
  <c r="U382" i="2"/>
  <c r="U381" i="2"/>
  <c r="U380" i="2"/>
  <c r="U379" i="2"/>
  <c r="U378" i="2"/>
  <c r="U377" i="2"/>
  <c r="U376" i="2"/>
  <c r="U375" i="2"/>
  <c r="U374" i="2"/>
  <c r="U373" i="2"/>
  <c r="U372" i="2"/>
  <c r="U371" i="2"/>
  <c r="U369" i="2"/>
  <c r="T382" i="2"/>
  <c r="T374" i="2"/>
  <c r="T373" i="2"/>
  <c r="T372" i="2"/>
  <c r="T371" i="2"/>
  <c r="T369" i="2"/>
  <c r="T359" i="2"/>
  <c r="T357" i="2"/>
  <c r="K131" i="2"/>
  <c r="T131" i="2" s="1" a="1"/>
  <c r="T131" i="2" s="1"/>
  <c r="J127" i="2"/>
  <c r="J118" i="2"/>
  <c r="J367" i="2"/>
  <c r="T375" i="2"/>
  <c r="T376" i="2"/>
  <c r="J242" i="2"/>
  <c r="J229" i="2"/>
  <c r="I152" i="2"/>
  <c r="J152" i="2"/>
  <c r="J34" i="2"/>
  <c r="J145" i="2"/>
  <c r="J577" i="2"/>
  <c r="R548" i="2"/>
  <c r="J509" i="2"/>
  <c r="T476" i="2"/>
  <c r="T473" i="2"/>
  <c r="J427" i="2"/>
  <c r="T341" i="2"/>
  <c r="T261" i="2"/>
  <c r="T234" i="2"/>
  <c r="T65" i="2"/>
  <c r="T77" i="2"/>
  <c r="T76" i="2"/>
  <c r="T75" i="2"/>
  <c r="T83" i="2"/>
  <c r="T88" i="2"/>
  <c r="R59" i="2"/>
  <c r="T56" i="2"/>
  <c r="J356" i="2"/>
  <c r="P8" i="2"/>
  <c r="R622" i="2"/>
  <c r="B617" i="2" s="1"/>
  <c r="Q617" i="2" s="1"/>
  <c r="J215" i="2"/>
  <c r="J74" i="2"/>
  <c r="J64" i="2"/>
  <c r="J342" i="2"/>
  <c r="T255" i="2"/>
  <c r="T254" i="2"/>
  <c r="T198" i="2"/>
  <c r="T197" i="2"/>
  <c r="T184" i="2"/>
  <c r="T164" i="2"/>
  <c r="T163" i="2"/>
  <c r="T162" i="2"/>
  <c r="T171" i="2" s="1" a="1"/>
  <c r="T171" i="2" s="1"/>
  <c r="K146" i="2"/>
  <c r="T146" i="2" s="1" a="1"/>
  <c r="T146" i="2" s="1"/>
  <c r="K141" i="2"/>
  <c r="T141" i="2" s="1" a="1"/>
  <c r="T141" i="2" s="1"/>
  <c r="K136" i="2"/>
  <c r="T136" i="2" s="1" a="1"/>
  <c r="T136" i="2" s="1"/>
  <c r="K124" i="2"/>
  <c r="K120" i="2"/>
  <c r="K121" i="2"/>
  <c r="K122" i="2"/>
  <c r="K123" i="2"/>
  <c r="K125" i="2"/>
  <c r="K126" i="2"/>
  <c r="K119" i="2"/>
  <c r="K107" i="2"/>
  <c r="R47" i="2"/>
  <c r="T25" i="2"/>
  <c r="T22" i="2"/>
  <c r="S18" i="2"/>
  <c r="R28" i="2"/>
  <c r="J460" i="2"/>
  <c r="S11" i="2"/>
  <c r="T576" i="2"/>
  <c r="T575" i="2"/>
  <c r="T574" i="2"/>
  <c r="T572" i="2"/>
  <c r="T571" i="2"/>
  <c r="T570" i="2"/>
  <c r="T569" i="2"/>
  <c r="T567" i="2"/>
  <c r="T558" i="2"/>
  <c r="T557" i="2"/>
  <c r="T556" i="2"/>
  <c r="T555" i="2"/>
  <c r="T554" i="2"/>
  <c r="T546" i="2"/>
  <c r="T539" i="2"/>
  <c r="B536" i="2" s="1"/>
  <c r="Q536" i="2" s="1"/>
  <c r="T508" i="2"/>
  <c r="T507" i="2"/>
  <c r="T505" i="2"/>
  <c r="T504" i="2"/>
  <c r="T503" i="2"/>
  <c r="T502" i="2"/>
  <c r="T501" i="2"/>
  <c r="T499" i="2"/>
  <c r="T498" i="2"/>
  <c r="T497" i="2"/>
  <c r="T496" i="2"/>
  <c r="T494" i="2"/>
  <c r="T493" i="2"/>
  <c r="T492" i="2"/>
  <c r="T491" i="2"/>
  <c r="T489" i="2"/>
  <c r="T481" i="2"/>
  <c r="T480" i="2"/>
  <c r="T479" i="2"/>
  <c r="T478" i="2"/>
  <c r="T477" i="2"/>
  <c r="T467" i="2"/>
  <c r="T466" i="2"/>
  <c r="T465" i="2"/>
  <c r="T464" i="2"/>
  <c r="T463" i="2"/>
  <c r="T462" i="2"/>
  <c r="T461" i="2"/>
  <c r="T451" i="2"/>
  <c r="T450" i="2"/>
  <c r="T449" i="2"/>
  <c r="T448" i="2"/>
  <c r="T447" i="2"/>
  <c r="T446" i="2"/>
  <c r="T445" i="2"/>
  <c r="T444" i="2"/>
  <c r="T432" i="2"/>
  <c r="T431" i="2"/>
  <c r="T430" i="2"/>
  <c r="T429" i="2"/>
  <c r="T428" i="2"/>
  <c r="T420" i="2"/>
  <c r="T419" i="2"/>
  <c r="T418" i="2"/>
  <c r="T417" i="2"/>
  <c r="T416" i="2"/>
  <c r="T415" i="2"/>
  <c r="T406" i="2"/>
  <c r="T397" i="2"/>
  <c r="T381" i="2"/>
  <c r="T380" i="2"/>
  <c r="T379" i="2"/>
  <c r="T378" i="2"/>
  <c r="T377" i="2"/>
  <c r="T340" i="2"/>
  <c r="T339" i="2"/>
  <c r="T338" i="2"/>
  <c r="T337" i="2"/>
  <c r="T335" i="2"/>
  <c r="T334" i="2"/>
  <c r="T333" i="2"/>
  <c r="T332" i="2"/>
  <c r="T330" i="2"/>
  <c r="T319" i="2"/>
  <c r="T318" i="2"/>
  <c r="T317" i="2"/>
  <c r="T316" i="2"/>
  <c r="T315" i="2"/>
  <c r="T314" i="2"/>
  <c r="T303" i="2"/>
  <c r="T302" i="2"/>
  <c r="T301" i="2"/>
  <c r="T300" i="2"/>
  <c r="T299" i="2"/>
  <c r="T298" i="2"/>
  <c r="T297" i="2"/>
  <c r="T278" i="2"/>
  <c r="T277" i="2"/>
  <c r="T276" i="2"/>
  <c r="T275" i="2"/>
  <c r="T274" i="2"/>
  <c r="T265" i="2"/>
  <c r="T264" i="2"/>
  <c r="T263" i="2"/>
  <c r="T262" i="2"/>
  <c r="T233" i="2"/>
  <c r="T232" i="2"/>
  <c r="T231" i="2"/>
  <c r="T230" i="2"/>
  <c r="T219" i="2"/>
  <c r="T218" i="2"/>
  <c r="T217" i="2"/>
  <c r="T216" i="2"/>
  <c r="T183" i="2"/>
  <c r="T182" i="2"/>
  <c r="T181" i="2"/>
  <c r="T180" i="2"/>
  <c r="T126" i="2"/>
  <c r="T125" i="2"/>
  <c r="T124" i="2"/>
  <c r="T123" i="2"/>
  <c r="T122" i="2"/>
  <c r="T121" i="2"/>
  <c r="T120" i="2"/>
  <c r="T119" i="2"/>
  <c r="T113" i="2"/>
  <c r="T107" i="2"/>
  <c r="T101" i="2"/>
  <c r="T55" i="2"/>
  <c r="T54" i="2"/>
  <c r="T53" i="2"/>
  <c r="T35" i="2"/>
  <c r="T12" i="2"/>
  <c r="T11" i="2"/>
  <c r="S290" i="2"/>
  <c r="S281" i="2"/>
  <c r="S268" i="2"/>
  <c r="S248" i="2"/>
  <c r="S237" i="2"/>
  <c r="S222" i="2"/>
  <c r="S187" i="2"/>
  <c r="S155" i="2"/>
  <c r="S154" i="2"/>
  <c r="S153" i="2"/>
  <c r="S13" i="2"/>
  <c r="S12" i="2"/>
  <c r="R614" i="2"/>
  <c r="R606" i="2"/>
  <c r="R598" i="2"/>
  <c r="R590" i="2"/>
  <c r="R579" i="2"/>
  <c r="R561" i="2"/>
  <c r="R520" i="2"/>
  <c r="R517" i="2"/>
  <c r="R514" i="2"/>
  <c r="R511" i="2"/>
  <c r="R484" i="2"/>
  <c r="R470" i="2"/>
  <c r="R454" i="2"/>
  <c r="R435" i="2"/>
  <c r="R423" i="2"/>
  <c r="R347" i="2"/>
  <c r="R344" i="2"/>
  <c r="R322" i="2"/>
  <c r="R306" i="2"/>
  <c r="Q8" i="2"/>
  <c r="T204" i="2" l="1" a="1"/>
  <c r="T204" i="2" s="1"/>
  <c r="T243" i="2" a="1"/>
  <c r="T243" i="2" s="1"/>
  <c r="T229" i="2" a="1"/>
  <c r="T229" i="2" s="1"/>
  <c r="T215" i="2" a="1"/>
  <c r="T215" i="2" s="1"/>
  <c r="B31" i="2"/>
  <c r="Q31" i="2" s="1"/>
  <c r="R11" i="2"/>
  <c r="U448" i="2"/>
  <c r="U442" i="2" s="1" a="1"/>
  <c r="U442" i="2" s="1"/>
  <c r="K445" i="2" s="1"/>
  <c r="U445" i="2" s="1"/>
  <c r="T443" i="2"/>
  <c r="U232" i="2"/>
  <c r="U228" i="2" s="1" a="1"/>
  <c r="U228" i="2" s="1"/>
  <c r="K232" i="2" s="1"/>
  <c r="T368" i="2"/>
  <c r="T367" i="2" s="1" a="1"/>
  <c r="T367" i="2" s="1"/>
  <c r="U368" i="2"/>
  <c r="U367" i="2" s="1" a="1"/>
  <c r="U367" i="2" s="1"/>
  <c r="T356" i="2"/>
  <c r="T331" i="2"/>
  <c r="B327" i="2" s="1" a="1"/>
  <c r="B327" i="2" s="1"/>
  <c r="Q327" i="2" s="1"/>
  <c r="T313" i="2"/>
  <c r="T287" i="2" a="1"/>
  <c r="T287" i="2" s="1"/>
  <c r="T273" i="2" a="1"/>
  <c r="T273" i="2" s="1"/>
  <c r="T260" i="2" a="1"/>
  <c r="T260" i="2" s="1"/>
  <c r="R12" i="2"/>
  <c r="S10" i="2" s="1"/>
  <c r="B9" i="2" s="1"/>
  <c r="Q9" i="2" s="1"/>
  <c r="T196" i="2"/>
  <c r="T568" i="2"/>
  <c r="J128" i="2" a="1"/>
  <c r="J128" i="2" s="1"/>
  <c r="B585" i="2"/>
  <c r="Q585" i="2" s="1"/>
  <c r="S152" i="2"/>
  <c r="T490" i="2"/>
  <c r="T74" i="2"/>
  <c r="B565" i="2"/>
  <c r="Q565" i="2" s="1"/>
  <c r="T553" i="2" a="1"/>
  <c r="T553" i="2" s="1"/>
  <c r="B544" i="2" s="1"/>
  <c r="Q544" i="2" s="1"/>
  <c r="B487" i="2"/>
  <c r="Q487" i="2" s="1"/>
  <c r="T475" i="2" a="1"/>
  <c r="T475" i="2" s="1"/>
  <c r="T460" i="2"/>
  <c r="T427" i="2"/>
  <c r="T179" i="2" a="1"/>
  <c r="T179" i="2" s="1"/>
  <c r="E11" i="5"/>
  <c r="E23" i="5"/>
  <c r="E7" i="5"/>
  <c r="E15" i="5"/>
  <c r="E27" i="5"/>
  <c r="E19" i="5"/>
  <c r="E5" i="5"/>
  <c r="E29" i="5"/>
  <c r="F29" i="5" s="1" a="1"/>
  <c r="F29" i="5" s="1"/>
  <c r="H29" i="5" s="1"/>
  <c r="E25" i="5"/>
  <c r="F25" i="5" s="1" a="1"/>
  <c r="F25" i="5" s="1"/>
  <c r="H25" i="5" s="1"/>
  <c r="E21" i="5"/>
  <c r="E17" i="5"/>
  <c r="E13" i="5"/>
  <c r="E9" i="5"/>
  <c r="E4" i="5"/>
  <c r="T51" i="2"/>
  <c r="E28" i="5"/>
  <c r="E26" i="5"/>
  <c r="E24" i="5"/>
  <c r="F24" i="5" s="1" a="1"/>
  <c r="F24" i="5" s="1"/>
  <c r="H24" i="5" s="1"/>
  <c r="E22" i="5"/>
  <c r="E20" i="5"/>
  <c r="E18" i="5"/>
  <c r="E16" i="5"/>
  <c r="E14" i="5"/>
  <c r="E12" i="5"/>
  <c r="E10" i="5"/>
  <c r="E8" i="5"/>
  <c r="E6" i="5"/>
  <c r="T296" i="2"/>
  <c r="B294" i="2" s="1"/>
  <c r="Q294" i="2" s="1"/>
  <c r="B311" i="2"/>
  <c r="Q311" i="2" s="1"/>
  <c r="T161" i="2"/>
  <c r="E3" i="5"/>
  <c r="T21" i="2"/>
  <c r="S17" i="2" s="1"/>
  <c r="B16" i="2" s="1"/>
  <c r="Q16" i="2" s="1"/>
  <c r="T193" i="2" l="1"/>
  <c r="B193" i="2" s="1"/>
  <c r="T252" i="2"/>
  <c r="B252" i="2" s="1"/>
  <c r="Q252" i="2" s="1"/>
  <c r="T128" i="2"/>
  <c r="T97" i="2" s="1"/>
  <c r="B97" i="2" s="1"/>
  <c r="Q97" i="2" s="1"/>
  <c r="B440" i="2"/>
  <c r="Q440" i="2" s="1"/>
  <c r="K230" i="2"/>
  <c r="U230" i="2" s="1"/>
  <c r="B353" i="2"/>
  <c r="Q353" i="2" s="1"/>
  <c r="K448" i="2"/>
  <c r="B240" i="2"/>
  <c r="B64" i="2"/>
  <c r="Q64" i="2" s="1"/>
  <c r="F28" i="5" a="1"/>
  <c r="F28" i="5" s="1"/>
  <c r="H28" i="5" s="1"/>
  <c r="B150" i="2"/>
  <c r="Q150" i="2" s="1"/>
  <c r="F27" i="5" a="1"/>
  <c r="F27" i="5" s="1"/>
  <c r="H27" i="5" s="1"/>
  <c r="B458" i="2"/>
  <c r="Q458" i="2" s="1"/>
  <c r="B426" i="2"/>
  <c r="Q426" i="2" s="1"/>
  <c r="F26" i="5" a="1"/>
  <c r="F26" i="5" s="1"/>
  <c r="H26" i="5" s="1"/>
  <c r="F23" i="5" a="1"/>
  <c r="F23" i="5" s="1"/>
  <c r="H23" i="5" s="1"/>
  <c r="F22" i="5" a="1"/>
  <c r="F22" i="5" s="1"/>
  <c r="H22" i="5" s="1"/>
  <c r="F18" i="5" a="1"/>
  <c r="F18" i="5" s="1"/>
  <c r="H18" i="5" s="1"/>
  <c r="F17" i="5" a="1"/>
  <c r="F17" i="5" s="1"/>
  <c r="H17" i="5" s="1"/>
  <c r="B161" i="2" a="1"/>
  <c r="B161" i="2" s="1"/>
  <c r="Q161" i="2" s="1"/>
  <c r="F9" i="5" a="1"/>
  <c r="F9" i="5" s="1"/>
  <c r="H9" i="5" s="1"/>
  <c r="F16" i="5" a="1"/>
  <c r="F16" i="5" s="1"/>
  <c r="H16" i="5" s="1"/>
  <c r="F15" i="5" a="1"/>
  <c r="F15" i="5" s="1"/>
  <c r="H15" i="5" s="1"/>
  <c r="F4" i="5" a="1"/>
  <c r="F4" i="5" s="1"/>
  <c r="H4" i="5" s="1"/>
  <c r="F3" i="5" a="1"/>
  <c r="F3" i="5" s="1"/>
  <c r="H3" i="5" s="1"/>
  <c r="J566" i="2"/>
  <c r="J475" i="2"/>
  <c r="J553" i="2"/>
  <c r="F21" i="5" l="1" a="1"/>
  <c r="F21" i="5" s="1"/>
  <c r="H21" i="5" s="1"/>
  <c r="Q193" i="2"/>
  <c r="B226" i="2"/>
  <c r="Q226" i="2" s="1"/>
  <c r="F13" i="5" a="1"/>
  <c r="F13" i="5" s="1"/>
  <c r="H13" i="5" s="1"/>
  <c r="Q240" i="2"/>
  <c r="F7" i="5" a="1"/>
  <c r="F7" i="5" s="1"/>
  <c r="H7" i="5" s="1"/>
  <c r="F8" i="5" a="1"/>
  <c r="F8" i="5" s="1"/>
  <c r="H8" i="5" s="1"/>
  <c r="F20" i="5" a="1"/>
  <c r="F20" i="5" s="1"/>
  <c r="H20" i="5" s="1"/>
  <c r="F14" i="5" a="1"/>
  <c r="F14" i="5" s="1"/>
  <c r="H14" i="5" s="1"/>
  <c r="F10" i="5" a="1"/>
  <c r="F10" i="5" s="1"/>
  <c r="H10" i="5" s="1"/>
  <c r="F5" i="5" a="1"/>
  <c r="F5" i="5" s="1"/>
  <c r="H5" i="5" s="1"/>
  <c r="A1" i="3"/>
  <c r="C626" i="2"/>
  <c r="H621" i="2"/>
  <c r="H613" i="2"/>
  <c r="H605" i="2"/>
  <c r="H597" i="2"/>
  <c r="H589" i="2"/>
  <c r="J545" i="2"/>
  <c r="J538" i="2"/>
  <c r="J533" i="2"/>
  <c r="I533" i="2"/>
  <c r="H533" i="2"/>
  <c r="J525" i="2"/>
  <c r="J488" i="2"/>
  <c r="J443" i="2"/>
  <c r="J414" i="2"/>
  <c r="L408" i="2"/>
  <c r="T414" i="2" s="1" a="1"/>
  <c r="T414" i="2" s="1"/>
  <c r="L407" i="2"/>
  <c r="L406" i="2"/>
  <c r="J405" i="2"/>
  <c r="J396" i="2"/>
  <c r="J329" i="2"/>
  <c r="J313" i="2"/>
  <c r="J296" i="2"/>
  <c r="J286" i="2"/>
  <c r="J273" i="2"/>
  <c r="J260" i="2"/>
  <c r="J253" i="2"/>
  <c r="J196" i="2"/>
  <c r="J179" i="2"/>
  <c r="J170" i="2"/>
  <c r="J161" i="2"/>
  <c r="I146" i="2"/>
  <c r="I141" i="2"/>
  <c r="J140" i="2"/>
  <c r="I136" i="2"/>
  <c r="J135" i="2"/>
  <c r="I131" i="2"/>
  <c r="J130" i="2"/>
  <c r="J112" i="2"/>
  <c r="I107" i="2"/>
  <c r="J106" i="2"/>
  <c r="J99" i="2"/>
  <c r="J52" i="2"/>
  <c r="L43" i="2"/>
  <c r="T44" i="2" s="1"/>
  <c r="T43" i="2"/>
  <c r="T42" i="2"/>
  <c r="J40" i="2"/>
  <c r="J21" i="2"/>
  <c r="I10" i="2"/>
  <c r="F11" i="5" l="1" a="1"/>
  <c r="F11" i="5" s="1"/>
  <c r="H11" i="5" s="1"/>
  <c r="F12" i="5" a="1"/>
  <c r="F12" i="5" s="1"/>
  <c r="H12" i="5" s="1"/>
  <c r="T407" i="2" a="1"/>
  <c r="T407" i="2" s="1"/>
  <c r="T405" i="2" s="1"/>
  <c r="B395" i="2" s="1"/>
  <c r="B39" i="2" a="1"/>
  <c r="B39" i="2" s="1"/>
  <c r="Q39" i="2" s="1"/>
  <c r="F19" i="5" l="1" a="1"/>
  <c r="F19" i="5" s="1"/>
  <c r="H19" i="5" s="1"/>
  <c r="Q395" i="2"/>
  <c r="F6" i="5" a="1"/>
  <c r="F6" i="5" s="1"/>
  <c r="H6" i="5" s="1"/>
  <c r="J3" i="5" l="1"/>
  <c r="J4" i="5" s="1"/>
  <c r="J6" i="5" s="1"/>
  <c r="C627" i="2" s="1"/>
  <c r="C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<sst xmlns="http://schemas.openxmlformats.org/spreadsheetml/2006/main" count="10376" uniqueCount="5912">
  <si>
    <t>（当てはまるものすべてお答えください。）</t>
    <phoneticPr fontId="3"/>
  </si>
  <si>
    <t>貴事業所についてお伺いします。</t>
    <rPh sb="0" eb="1">
      <t>キ</t>
    </rPh>
    <rPh sb="9" eb="10">
      <t>ウカガ</t>
    </rPh>
    <phoneticPr fontId="3"/>
  </si>
  <si>
    <t>FA</t>
  </si>
  <si>
    <t>質問1</t>
  </si>
  <si>
    <t>貴事業所についてお答えください。</t>
  </si>
  <si>
    <t>都道府県</t>
    <rPh sb="0" eb="4">
      <t>トドウフケン</t>
    </rPh>
    <phoneticPr fontId="3"/>
  </si>
  <si>
    <t>← プルダウンで選択できない場合は
← こちらに記入してください。</t>
    <rPh sb="8" eb="10">
      <t>センタク</t>
    </rPh>
    <rPh sb="14" eb="16">
      <t>バアイ</t>
    </rPh>
    <rPh sb="24" eb="26">
      <t>キニュウ</t>
    </rPh>
    <phoneticPr fontId="3"/>
  </si>
  <si>
    <t>市町村名</t>
    <rPh sb="0" eb="4">
      <t>シチョウソンメイ</t>
    </rPh>
    <phoneticPr fontId="3"/>
  </si>
  <si>
    <t>事業所名</t>
    <rPh sb="0" eb="4">
      <t>ジギョウショメイ</t>
    </rPh>
    <phoneticPr fontId="3"/>
  </si>
  <si>
    <t>質問2</t>
  </si>
  <si>
    <t>貴事業所の運営法人名についてお答えください。</t>
  </si>
  <si>
    <t>貴事業所の運営法人の法人格についてお答えください。</t>
  </si>
  <si>
    <t>SA</t>
  </si>
  <si>
    <t>1.社会福祉法人</t>
  </si>
  <si>
    <t>4.その他</t>
  </si>
  <si>
    <t>2.NPO法人</t>
  </si>
  <si>
    <t>3.営利法人</t>
  </si>
  <si>
    <t>4.その他</t>
    <phoneticPr fontId="3"/>
  </si>
  <si>
    <t>「その他」について詳細を記述してください</t>
    <phoneticPr fontId="3"/>
  </si>
  <si>
    <t>質問3</t>
  </si>
  <si>
    <t>貴事業所の開設年月についてお答えください。</t>
  </si>
  <si>
    <t>　※経営統合等による運営法人の変更などが生じた場合は、</t>
  </si>
  <si>
    <t>　　＜開設年月＞には前法人による開設年月を、＜引継年月＞に貴法人が運営を引き継いだ年月を記載ください</t>
    <phoneticPr fontId="3"/>
  </si>
  <si>
    <t>＜開設年月＞</t>
    <rPh sb="1" eb="3">
      <t>カイセツ</t>
    </rPh>
    <rPh sb="3" eb="5">
      <t>ネンゲツ</t>
    </rPh>
    <phoneticPr fontId="3"/>
  </si>
  <si>
    <t>＜引継年月＞</t>
    <rPh sb="1" eb="3">
      <t>ヒキツ</t>
    </rPh>
    <rPh sb="3" eb="5">
      <t>ネンゲツ</t>
    </rPh>
    <phoneticPr fontId="3"/>
  </si>
  <si>
    <t>質問4</t>
    <phoneticPr fontId="3"/>
  </si>
  <si>
    <t>貴事業所の運営形態についてお答えください。</t>
    <rPh sb="0" eb="1">
      <t>キ</t>
    </rPh>
    <rPh sb="1" eb="4">
      <t>ジギョウショ</t>
    </rPh>
    <rPh sb="5" eb="9">
      <t>ウンエイケイタイ</t>
    </rPh>
    <rPh sb="14" eb="15">
      <t>コタ</t>
    </rPh>
    <phoneticPr fontId="2"/>
  </si>
  <si>
    <t>2.他法人または企業等との契約に基づく運営である（名称や運営方式、人材育成、マニュアル等の提供を受けている）</t>
  </si>
  <si>
    <t>3.その他</t>
    <rPh sb="4" eb="5">
      <t>タ</t>
    </rPh>
    <phoneticPr fontId="2"/>
  </si>
  <si>
    <t>「3.その他」について詳細を記述してください</t>
    <phoneticPr fontId="3"/>
  </si>
  <si>
    <t>MA</t>
    <phoneticPr fontId="3"/>
  </si>
  <si>
    <t>他法人等との契約の形態をお答えください。（当てはまるものすべてお答えください。）</t>
    <rPh sb="0" eb="4">
      <t>タホウジントウ</t>
    </rPh>
    <rPh sb="6" eb="8">
      <t>ケイヤク</t>
    </rPh>
    <rPh sb="9" eb="11">
      <t>ケイタイ</t>
    </rPh>
    <rPh sb="13" eb="14">
      <t>コタ</t>
    </rPh>
    <phoneticPr fontId="2"/>
  </si>
  <si>
    <t>4.その他</t>
    <rPh sb="4" eb="5">
      <t>タ</t>
    </rPh>
    <phoneticPr fontId="2"/>
  </si>
  <si>
    <t>「4.その他」について詳細を記述してください</t>
    <phoneticPr fontId="3"/>
  </si>
  <si>
    <t>※半角数字</t>
    <rPh sb="1" eb="5">
      <t>ハンカクスウジ</t>
    </rPh>
    <phoneticPr fontId="3"/>
  </si>
  <si>
    <t>貴事業所の利用者が関わる相談支援専門員の所属は、自法人か他法人かお答えください。</t>
  </si>
  <si>
    <t>1.自法人</t>
  </si>
  <si>
    <t>2.他法人</t>
  </si>
  <si>
    <t>3.複数（両方）</t>
  </si>
  <si>
    <t>4.不明</t>
  </si>
  <si>
    <t>MA</t>
  </si>
  <si>
    <t>1.居宅介護について自法人で提供している</t>
  </si>
  <si>
    <t>2.重度訪問介護について、自法人で提供している</t>
  </si>
  <si>
    <t>3.訪問介護について、自法人で提供している</t>
  </si>
  <si>
    <t>排他</t>
    <rPh sb="0" eb="2">
      <t>ハイタ</t>
    </rPh>
    <phoneticPr fontId="3"/>
  </si>
  <si>
    <t>1.ほぼ・全く、利用無し</t>
  </si>
  <si>
    <t>2.月１～３回</t>
  </si>
  <si>
    <t>3.月４～10回</t>
  </si>
  <si>
    <t>4.月11回以上</t>
  </si>
  <si>
    <t>貴事業所の利用者についてお伺いします。</t>
    <rPh sb="0" eb="1">
      <t>キ</t>
    </rPh>
    <rPh sb="1" eb="4">
      <t>ジギョウショ</t>
    </rPh>
    <rPh sb="5" eb="8">
      <t>リヨウシャ</t>
    </rPh>
    <rPh sb="13" eb="14">
      <t>ウカガ</t>
    </rPh>
    <phoneticPr fontId="3"/>
  </si>
  <si>
    <t>質問4</t>
  </si>
  <si>
    <t>貴事業所の現在の利用者数をお答えください。</t>
  </si>
  <si>
    <t>　※令和７年11月時点を起点としつつ、最新の状況でのお答えが難しい場合は、できるだけ最新の時点での数値を記載ください。</t>
    <phoneticPr fontId="3"/>
  </si>
  <si>
    <t>① 利用者数</t>
    <phoneticPr fontId="3"/>
  </si>
  <si>
    <t>② 上限（定員）数</t>
    <phoneticPr fontId="3"/>
  </si>
  <si>
    <t>利用者のうち、医療的ケア（喀痰吸引・胃瘻等）を要する方の数を、お答えください。</t>
  </si>
  <si>
    <t>利用者の平均年齢についてお答えください。</t>
  </si>
  <si>
    <t>　※厳密な計算ではなく、おおよそでの回答でも構いません。</t>
  </si>
  <si>
    <t>約</t>
    <phoneticPr fontId="3"/>
  </si>
  <si>
    <t>歳</t>
    <rPh sb="0" eb="1">
      <t>サイ</t>
    </rPh>
    <phoneticPr fontId="3"/>
  </si>
  <si>
    <t>利用者の支援区分の内訳についてお答えください。</t>
  </si>
  <si>
    <t>足しあげた数値はMAX（１）①の利用者数</t>
    <rPh sb="0" eb="1">
      <t>タ</t>
    </rPh>
    <rPh sb="5" eb="7">
      <t>スウチ</t>
    </rPh>
    <rPh sb="16" eb="19">
      <t>リヨウシャ</t>
    </rPh>
    <rPh sb="19" eb="20">
      <t>スウ</t>
    </rPh>
    <phoneticPr fontId="3"/>
  </si>
  <si>
    <t>重度障害者支援加算の対象となる利用者数をお答えください。</t>
  </si>
  <si>
    <t>FA　</t>
  </si>
  <si>
    <t>65歳以上の利用者数をお答えください。</t>
  </si>
  <si>
    <t>日中活動に参加せず、施設内に留まる利用者数（平均）をお答えください。</t>
  </si>
  <si>
    <t>質問5</t>
  </si>
  <si>
    <t>本調査票のご回答を担当いただいている方についてお答えください。</t>
  </si>
  <si>
    <t>1.回答者名</t>
    <phoneticPr fontId="3"/>
  </si>
  <si>
    <t>2.電話番号</t>
    <phoneticPr fontId="3"/>
  </si>
  <si>
    <t>3.メールアドレス</t>
    <phoneticPr fontId="3"/>
  </si>
  <si>
    <t>質問6</t>
  </si>
  <si>
    <t>1.参加している</t>
  </si>
  <si>
    <t>2.過去に参加していたが、現在はしていない</t>
  </si>
  <si>
    <t>3.参加したことがない</t>
  </si>
  <si>
    <t>（自立支援）協議会等への参加頻度をお答えください。</t>
  </si>
  <si>
    <t>　※令和６年度の実績でお答えください。</t>
  </si>
  <si>
    <t>　※令和７年度から参加し始めた場合は、今年度の年間参加予定回数をお答えください。</t>
    <phoneticPr fontId="3"/>
  </si>
  <si>
    <t>1.年１回</t>
  </si>
  <si>
    <t>2.年２～３回</t>
  </si>
  <si>
    <t>3.年４～５回</t>
  </si>
  <si>
    <t>4.年６回以上</t>
  </si>
  <si>
    <t>貴事業所からはどなたが参加されていたか、当てはまるものすべてお答えください。</t>
    <phoneticPr fontId="3"/>
  </si>
  <si>
    <t>1.管理者</t>
  </si>
  <si>
    <t>2.サービス管理責任者</t>
  </si>
  <si>
    <t>3.（いわゆる）グループホーム支援ワーカー</t>
  </si>
  <si>
    <t>4.法人本部職員</t>
  </si>
  <si>
    <t>5.その他</t>
  </si>
  <si>
    <t>「5.その他」について詳細を記述してください</t>
    <phoneticPr fontId="3"/>
  </si>
  <si>
    <t>協議会等への報告並びに助言・評価についてお伺いします。</t>
    <rPh sb="21" eb="22">
      <t>ウカガ</t>
    </rPh>
    <phoneticPr fontId="3"/>
  </si>
  <si>
    <t>質問7</t>
  </si>
  <si>
    <t>1.定期的に行っている</t>
  </si>
  <si>
    <t>協議会等へ報告した内容について、どこへ共有されていると認識しているかお答えください。（当てはまるものすべてお答えください。）</t>
    <phoneticPr fontId="3"/>
  </si>
  <si>
    <t>1.市町村内の担当課</t>
  </si>
  <si>
    <t>2.市町村の基幹相談支援センター</t>
  </si>
  <si>
    <t>3.都道府県・政令市・中核市（指定権者）</t>
  </si>
  <si>
    <t>4.わからない</t>
  </si>
  <si>
    <t>1.とても反映されていると感じる</t>
  </si>
  <si>
    <t>4.全く反映されていないと感じる</t>
  </si>
  <si>
    <t>質問8</t>
  </si>
  <si>
    <t>貴事業所は、（自立支援）協議会等から助言や評価を受けたことがあるかお答えください。</t>
  </si>
  <si>
    <t>1.ある</t>
  </si>
  <si>
    <t>2.ない</t>
  </si>
  <si>
    <t>助言や評価の内容について、当てはまるものすべてお答えください。</t>
  </si>
  <si>
    <t>1.運営体制に関すること</t>
  </si>
  <si>
    <t>2.支援内容・方法に関すること</t>
  </si>
  <si>
    <t>3.人員配置・研修に関すること</t>
  </si>
  <si>
    <t>4.地域との協働に関すること</t>
  </si>
  <si>
    <t>1.ない</t>
  </si>
  <si>
    <t>1.ある</t>
    <phoneticPr fontId="3"/>
  </si>
  <si>
    <t>3.わからない</t>
  </si>
  <si>
    <t>「1.ある」場合、具体的に記述してください</t>
    <rPh sb="6" eb="8">
      <t>バアイ</t>
    </rPh>
    <rPh sb="9" eb="12">
      <t>グタイテキ</t>
    </rPh>
    <phoneticPr fontId="3"/>
  </si>
  <si>
    <t>協議会等との連絡方法についてお伺いします。</t>
    <rPh sb="15" eb="16">
      <t>ウカガ</t>
    </rPh>
    <phoneticPr fontId="3"/>
  </si>
  <si>
    <t>質問9</t>
  </si>
  <si>
    <t>（自立支援）協議会等への参加有無に関わらず、すべての方がお答えください。</t>
  </si>
  <si>
    <t>貴事業所と（自立支援）協議会等との情報共有や連絡の方法について、当てはまるものすべてお答えください。</t>
  </si>
  <si>
    <t>1.特に協議会等と連絡を取ることは無い</t>
  </si>
  <si>
    <t>2.メール</t>
  </si>
  <si>
    <t>3.電話</t>
  </si>
  <si>
    <t>4.対面コミュニケーション（協議会等への参加など）</t>
  </si>
  <si>
    <t>5.行政担当課経由でのやり取り</t>
  </si>
  <si>
    <t>6.基幹相談支援センター経由でのやり取り</t>
  </si>
  <si>
    <t>7.その他</t>
  </si>
  <si>
    <t>「7.その他」について詳細を記述してください</t>
    <phoneticPr fontId="3"/>
  </si>
  <si>
    <t>協議会等参加の意義についてお伺いします。</t>
    <rPh sb="14" eb="15">
      <t>ウカガ</t>
    </rPh>
    <phoneticPr fontId="3"/>
  </si>
  <si>
    <t>協議会等への参加を通じて、貴事業所にとってどのような意義があると感じますか。</t>
  </si>
  <si>
    <t>1.特に意義はないと感じる</t>
  </si>
  <si>
    <t>2.運営上の課題解決につながる</t>
  </si>
  <si>
    <t>3.他事業所とのネットワーク構築に役立つ</t>
  </si>
  <si>
    <t>4.行政との意見交換の場として有益である</t>
  </si>
  <si>
    <t>5.利用者支援の質の向上に寄与する</t>
  </si>
  <si>
    <t>6.その他</t>
  </si>
  <si>
    <t>「6.その他」について詳細を記述してください</t>
    <phoneticPr fontId="3"/>
  </si>
  <si>
    <t>協議会等との連携上の課題についてお伺いします。</t>
    <rPh sb="17" eb="18">
      <t>ウカガ</t>
    </rPh>
    <phoneticPr fontId="3"/>
  </si>
  <si>
    <t>質問10</t>
  </si>
  <si>
    <t>MA（Top3）</t>
  </si>
  <si>
    <r>
      <t>貴事業所と協議会等との連携を進める上での課題について、</t>
    </r>
    <r>
      <rPr>
        <sz val="11"/>
        <color rgb="FFFF0000"/>
        <rFont val="HGP創英角ｺﾞｼｯｸUB"/>
        <family val="3"/>
        <charset val="128"/>
      </rPr>
      <t>特に当てはまるもの３つまで</t>
    </r>
    <r>
      <rPr>
        <sz val="11"/>
        <color rgb="FF000000"/>
        <rFont val="HGP創英角ｺﾞｼｯｸUB"/>
        <family val="3"/>
        <charset val="128"/>
      </rPr>
      <t>お答えください。</t>
    </r>
    <phoneticPr fontId="3"/>
  </si>
  <si>
    <t>1.特に課題は感じていない</t>
  </si>
  <si>
    <t>＜自事業所に関する要因＞</t>
    <phoneticPr fontId="3"/>
  </si>
  <si>
    <t>2.連携や会議に充てられる時間・人員が不足している</t>
    <phoneticPr fontId="3"/>
  </si>
  <si>
    <t>3.参加する職員の経験やスキルが不足している</t>
    <phoneticPr fontId="3"/>
  </si>
  <si>
    <t>4.地域活動への関わり方が定まっていない</t>
    <phoneticPr fontId="3"/>
  </si>
  <si>
    <t>5.その他</t>
    <phoneticPr fontId="3"/>
  </si>
  <si>
    <t>＜協議会等側・環境に関する要因＞</t>
  </si>
  <si>
    <t>6.協議会等の開催頻度や運営が不定期である</t>
    <phoneticPr fontId="3"/>
  </si>
  <si>
    <t>7.議題が形式的であり、実質的な意見交換が難しい</t>
    <phoneticPr fontId="3"/>
  </si>
  <si>
    <t>8.委員や関係機関の出席が安定していない</t>
    <phoneticPr fontId="3"/>
  </si>
  <si>
    <t>9.協議会等からの助言内容等が不十分・不適切である</t>
    <phoneticPr fontId="3"/>
  </si>
  <si>
    <t>10.その他</t>
    <phoneticPr fontId="3"/>
  </si>
  <si>
    <t>「10.その他」について詳細を記述してください</t>
    <phoneticPr fontId="3"/>
  </si>
  <si>
    <t>地域連携推進会議の実施・参加状況について、お伺いします。</t>
    <rPh sb="22" eb="23">
      <t>ウカガ</t>
    </rPh>
    <phoneticPr fontId="3"/>
  </si>
  <si>
    <t>マトリクスSA</t>
  </si>
  <si>
    <t>質問11</t>
  </si>
  <si>
    <t>　※令和６年度・７年度ごとにお答えください。</t>
  </si>
  <si>
    <t>　※令和７年度の回答については、今後の予定も含みお答えください。</t>
  </si>
  <si>
    <t>令和6年度</t>
    <rPh sb="0" eb="2">
      <t>レイワ</t>
    </rPh>
    <rPh sb="3" eb="5">
      <t>ネンド</t>
    </rPh>
    <phoneticPr fontId="3"/>
  </si>
  <si>
    <t>令和7年度</t>
    <rPh sb="0" eb="2">
      <t>レイワ</t>
    </rPh>
    <rPh sb="3" eb="5">
      <t>ネンド</t>
    </rPh>
    <phoneticPr fontId="3"/>
  </si>
  <si>
    <t>マトリクスMA</t>
  </si>
  <si>
    <t>9.その他</t>
  </si>
  <si>
    <t>「9.その他」について詳細を記述してください</t>
    <phoneticPr fontId="3"/>
  </si>
  <si>
    <t>相談支援との連携</t>
    <rPh sb="0" eb="4">
      <t>ソウダンシエン</t>
    </rPh>
    <rPh sb="6" eb="8">
      <t>レンケイ</t>
    </rPh>
    <phoneticPr fontId="3"/>
  </si>
  <si>
    <t>1.全ての利用者が関わっている</t>
  </si>
  <si>
    <t>4.一部（3割未満）の利用者のみが関わっている</t>
  </si>
  <si>
    <t>2.概ね3/4程度の利用者が関わっている</t>
  </si>
  <si>
    <t>3.概ね半数程度の利用者が関わっている</t>
  </si>
  <si>
    <t>2.必要が認められた場合のみ（随時）実施している</t>
  </si>
  <si>
    <t>3.実施していない</t>
  </si>
  <si>
    <t>主な連携内容について、当てはまるものすべてお答えください。</t>
    <phoneticPr fontId="3"/>
  </si>
  <si>
    <t>1.サービス等利用計画の作成・更新に関する調整</t>
  </si>
  <si>
    <t>2.モニタリングの実施における情報共有</t>
  </si>
  <si>
    <t>3.支援方針・支援経過に関する情報共有</t>
  </si>
  <si>
    <t>4.利用者や家族等への対応に関する協議</t>
  </si>
  <si>
    <t>5.行政含む関係機関等との連携における調整</t>
  </si>
  <si>
    <t>貴事業所と基幹相談支援センターとの関わりについて、当てはまるものすべてお答えください。</t>
    <rPh sb="25" eb="26">
      <t>ア</t>
    </rPh>
    <phoneticPr fontId="3"/>
  </si>
  <si>
    <t>2.協議会・地域連携推進会議を通じて関わっている</t>
  </si>
  <si>
    <t>3.個別支援や困難ケース等で相談・助言を受けている</t>
  </si>
  <si>
    <t>4.情報提供や研修等の機会で交流がある</t>
  </si>
  <si>
    <t>地域の関係機関等との連携について、お伺いします。</t>
    <rPh sb="18" eb="19">
      <t>ウカガ</t>
    </rPh>
    <phoneticPr fontId="3"/>
  </si>
  <si>
    <t>当てはまるものすべてお答えください。</t>
    <phoneticPr fontId="3"/>
  </si>
  <si>
    <t>1.特に相談する相手はいない</t>
  </si>
  <si>
    <t>2.市町村（主管課など）</t>
  </si>
  <si>
    <t>3.市町村協議会</t>
  </si>
  <si>
    <t>4.基幹相談支援センター</t>
  </si>
  <si>
    <t>5.指定権者</t>
  </si>
  <si>
    <t>6.相談支援専門員</t>
  </si>
  <si>
    <t>7.法人本部</t>
  </si>
  <si>
    <t>8.その他</t>
  </si>
  <si>
    <t>質問12</t>
  </si>
  <si>
    <t>1.交流・連携する</t>
  </si>
  <si>
    <t>2.やや交流・連携することがある</t>
  </si>
  <si>
    <t>3.あまり交流・連携することはない</t>
  </si>
  <si>
    <t>4.交流・連携はない</t>
  </si>
  <si>
    <t>a.都道府県主管課</t>
  </si>
  <si>
    <t>b.市町村主管課</t>
  </si>
  <si>
    <t>1.自事業所の見学会の開催</t>
  </si>
  <si>
    <t>2.利用者への支援内容・方針等での相談・連携</t>
  </si>
  <si>
    <t>3.共同イベント・講習会等の実施</t>
  </si>
  <si>
    <t>4.地域行事・防災訓練等への参加</t>
  </si>
  <si>
    <t>5.地域住民との交流イベントの実施</t>
  </si>
  <si>
    <t>質問13</t>
  </si>
  <si>
    <t>＜自事業所に関する要因＞</t>
  </si>
  <si>
    <t>2.連携や会議に充てられる時間・人員が不足している</t>
  </si>
  <si>
    <t>3.参加する職員の経験やスキルが不足している</t>
  </si>
  <si>
    <t>4.地域活動への関わり方が定まっていない</t>
  </si>
  <si>
    <t>＜他事業所・機関等に関する要因＞</t>
  </si>
  <si>
    <t>6.他の事業所・機関が地域連携に消極的である</t>
  </si>
  <si>
    <t>7.関係機関間で情報共有の仕組みが整っていない</t>
  </si>
  <si>
    <t>8.医療・介護・福祉など分野を越えた連携が難しい</t>
  </si>
  <si>
    <t>＜地域全体での要因＞</t>
  </si>
  <si>
    <t>10.地域資源や活動拠点が少ない</t>
  </si>
  <si>
    <t>11.地域行事や活動への参加のきっかけが少ない</t>
  </si>
  <si>
    <t>12.地域連携推進会議の意義や目的が十分に共有されていない</t>
  </si>
  <si>
    <t>13.地域住民の障害福祉への理解が十分でない</t>
  </si>
  <si>
    <t>14.その他</t>
  </si>
  <si>
    <t>15.都道府県や市町村、基幹相談支援センター等からの情報提供・支援が少ない</t>
  </si>
  <si>
    <t>「14.その他」について詳細を記述してください</t>
    <phoneticPr fontId="3"/>
  </si>
  <si>
    <t>「16.その他」について詳細を記述してください</t>
    <phoneticPr fontId="3"/>
  </si>
  <si>
    <t>質問14</t>
  </si>
  <si>
    <t>貴事業所の開設時に指定権者（都道府県・政令市・中核市）から意見聴取や基準確認等の求めがあったかお答えください。</t>
  </si>
  <si>
    <t>1.あった</t>
  </si>
  <si>
    <t>2.なかった</t>
  </si>
  <si>
    <t>1.行っている</t>
  </si>
  <si>
    <t>2.行っていない</t>
  </si>
  <si>
    <t>質問15</t>
  </si>
  <si>
    <t>1.定期的にある</t>
  </si>
  <si>
    <t>2.不定期にある</t>
  </si>
  <si>
    <t>3.ない</t>
  </si>
  <si>
    <t>指定権者から受けた支援・助言の内容について、当てはまるものすべてお答えください。</t>
  </si>
  <si>
    <t>質問16</t>
  </si>
  <si>
    <r>
      <t>貴事業所と指定権者との連携を進める上での課題について、</t>
    </r>
    <r>
      <rPr>
        <sz val="11"/>
        <color rgb="FFFF0000"/>
        <rFont val="HGP創英角ｺﾞｼｯｸUB"/>
        <family val="3"/>
        <charset val="128"/>
      </rPr>
      <t>特に当てはまるもの３つまで</t>
    </r>
    <r>
      <rPr>
        <sz val="11"/>
        <color rgb="FF000000"/>
        <rFont val="HGP創英角ｺﾞｼｯｸUB"/>
        <family val="3"/>
        <charset val="128"/>
      </rPr>
      <t>お答えください。</t>
    </r>
    <phoneticPr fontId="3"/>
  </si>
  <si>
    <t>3.職員の経験やスキルが不足している</t>
  </si>
  <si>
    <t>4.指定権者との関わり方が定まっていない</t>
  </si>
  <si>
    <t>＜指定権者に関する要因＞</t>
  </si>
  <si>
    <t>6.指定権者からの支援・助言が少ない</t>
  </si>
  <si>
    <t>7.担当者が頻繁に交代し、継続的な関係が築きにくい</t>
  </si>
  <si>
    <t>8.運営基準や報告制度の運用が自治体によって異なる</t>
  </si>
  <si>
    <t>質問17</t>
  </si>
  <si>
    <t>貴事業所において、（自立支援）協議会等との連携によって得られた効果や成果として感じられているものがあれば具体的にお答えください。</t>
  </si>
  <si>
    <t>貴事業所において、市町村主管課や基幹相談支援センターとの連携によって得られた効果や成果として感じられているものがあれば具体的にお答えください。</t>
  </si>
  <si>
    <t>貴事業所において、地域連携推進会議によって得られた効果や成果として感じられているものがあれば具体的にお答えください。</t>
  </si>
  <si>
    <t>貴事業所において、指定権者との連携によって得られた効果や成果として感じられているものがあれば具体的にお答えください。</t>
  </si>
  <si>
    <t>注1）グレーに変更されたセルには記入不要です。</t>
  </si>
  <si>
    <t>■調査へのご協力のお願い</t>
    <rPh sb="1" eb="3">
      <t>チョウサ</t>
    </rPh>
    <rPh sb="6" eb="8">
      <t>キョウリョク</t>
    </rPh>
    <rPh sb="10" eb="11">
      <t>ネガ</t>
    </rPh>
    <phoneticPr fontId="13"/>
  </si>
  <si>
    <t>■調査期間</t>
    <rPh sb="1" eb="3">
      <t>チョウサ</t>
    </rPh>
    <rPh sb="3" eb="5">
      <t>キカン</t>
    </rPh>
    <phoneticPr fontId="13"/>
  </si>
  <si>
    <t>■回答完了後の回収手順について</t>
    <rPh sb="1" eb="3">
      <t>カイトウ</t>
    </rPh>
    <rPh sb="3" eb="5">
      <t>カンリョウ</t>
    </rPh>
    <rPh sb="5" eb="6">
      <t>ゴ</t>
    </rPh>
    <rPh sb="7" eb="9">
      <t>カイシュウ</t>
    </rPh>
    <rPh sb="9" eb="11">
      <t>テジュン</t>
    </rPh>
    <phoneticPr fontId="13"/>
  </si>
  <si>
    <t>～ご参考～</t>
    <rPh sb="2" eb="4">
      <t>サンコウ</t>
    </rPh>
    <phoneticPr fontId="13"/>
  </si>
  <si>
    <t>■回答完了時の画面(例)</t>
    <rPh sb="1" eb="3">
      <t>カイトウ</t>
    </rPh>
    <rPh sb="3" eb="5">
      <t>カンリョウ</t>
    </rPh>
    <rPh sb="5" eb="6">
      <t>ジ</t>
    </rPh>
    <rPh sb="7" eb="9">
      <t>ガメン</t>
    </rPh>
    <rPh sb="10" eb="11">
      <t>レイ</t>
    </rPh>
    <phoneticPr fontId="13"/>
  </si>
  <si>
    <t>■回答未完了時の画面（例）</t>
    <rPh sb="1" eb="3">
      <t>カイトウ</t>
    </rPh>
    <rPh sb="3" eb="6">
      <t>ミカンリョウ</t>
    </rPh>
    <rPh sb="6" eb="7">
      <t>ジ</t>
    </rPh>
    <rPh sb="8" eb="10">
      <t>ガメン</t>
    </rPh>
    <rPh sb="11" eb="12">
      <t>レイ</t>
    </rPh>
    <phoneticPr fontId="13"/>
  </si>
  <si>
    <t>■お問い合わせ先</t>
    <rPh sb="2" eb="3">
      <t>ト</t>
    </rPh>
    <rPh sb="4" eb="5">
      <t>ア</t>
    </rPh>
    <rPh sb="7" eb="8">
      <t>サキ</t>
    </rPh>
    <phoneticPr fontId="13"/>
  </si>
  <si>
    <t>団体コード</t>
    <rPh sb="0" eb="2">
      <t>ダンタイ</t>
    </rPh>
    <phoneticPr fontId="13"/>
  </si>
  <si>
    <t>都道府県名
（漢字）</t>
    <rPh sb="0" eb="4">
      <t>トドウフケン</t>
    </rPh>
    <rPh sb="4" eb="5">
      <t>メイ</t>
    </rPh>
    <rPh sb="7" eb="9">
      <t>カンジ</t>
    </rPh>
    <phoneticPr fontId="13"/>
  </si>
  <si>
    <t>市区町村名
（漢字）</t>
    <rPh sb="0" eb="2">
      <t>シク</t>
    </rPh>
    <rPh sb="2" eb="4">
      <t>チョウソン</t>
    </rPh>
    <rPh sb="4" eb="5">
      <t>メイ</t>
    </rPh>
    <rPh sb="7" eb="9">
      <t>カンジ</t>
    </rPh>
    <phoneticPr fontId="13"/>
  </si>
  <si>
    <t>都道府県名
（カナ）</t>
    <rPh sb="0" eb="4">
      <t>トドウフケン</t>
    </rPh>
    <rPh sb="4" eb="5">
      <t>メイ</t>
    </rPh>
    <phoneticPr fontId="13"/>
  </si>
  <si>
    <t>市区町村名
（カナ）</t>
    <rPh sb="0" eb="2">
      <t>シク</t>
    </rPh>
    <rPh sb="2" eb="4">
      <t>チョウソン</t>
    </rPh>
    <rPh sb="4" eb="5">
      <t>メイ</t>
    </rPh>
    <phoneticPr fontId="13"/>
  </si>
  <si>
    <t>010006</t>
    <phoneticPr fontId="13"/>
  </si>
  <si>
    <t>北海道</t>
    <phoneticPr fontId="13"/>
  </si>
  <si>
    <t>ﾎｯｶｲﾄﾞｳ</t>
  </si>
  <si>
    <t>011002</t>
  </si>
  <si>
    <t>北海道</t>
  </si>
  <si>
    <t>札幌市</t>
  </si>
  <si>
    <t>ｻｯﾎﾟﾛｼ</t>
  </si>
  <si>
    <t>青森県</t>
    <phoneticPr fontId="13"/>
  </si>
  <si>
    <t>012025</t>
  </si>
  <si>
    <t>函館市</t>
  </si>
  <si>
    <t>ﾊｺﾀﾞﾃｼ</t>
  </si>
  <si>
    <t>岩手県</t>
    <phoneticPr fontId="13"/>
  </si>
  <si>
    <t>012033</t>
  </si>
  <si>
    <t>小樽市</t>
  </si>
  <si>
    <t>ｵﾀﾙｼ</t>
  </si>
  <si>
    <t>宮城県</t>
    <phoneticPr fontId="13"/>
  </si>
  <si>
    <t>012041</t>
  </si>
  <si>
    <t>旭川市</t>
  </si>
  <si>
    <t>ｱｻﾋｶﾜｼ</t>
  </si>
  <si>
    <t>秋田県</t>
    <phoneticPr fontId="13"/>
  </si>
  <si>
    <t>012050</t>
  </si>
  <si>
    <t>室蘭市</t>
  </si>
  <si>
    <t>ﾑﾛﾗﾝｼ</t>
  </si>
  <si>
    <t>山形県</t>
    <phoneticPr fontId="13"/>
  </si>
  <si>
    <t>012068</t>
  </si>
  <si>
    <t>釧路市</t>
  </si>
  <si>
    <t>ｸｼﾛｼ</t>
  </si>
  <si>
    <t>福島県</t>
    <phoneticPr fontId="13"/>
  </si>
  <si>
    <t>012076</t>
  </si>
  <si>
    <t>帯広市</t>
  </si>
  <si>
    <t>ｵﾋﾞﾋﾛｼ</t>
  </si>
  <si>
    <t>茨城県</t>
    <phoneticPr fontId="13"/>
  </si>
  <si>
    <t>012084</t>
  </si>
  <si>
    <t>北見市</t>
  </si>
  <si>
    <t>ｷﾀﾐｼ</t>
  </si>
  <si>
    <t>栃木県</t>
    <phoneticPr fontId="13"/>
  </si>
  <si>
    <t>012092</t>
  </si>
  <si>
    <t>夕張市</t>
  </si>
  <si>
    <t>ﾕｳﾊﾞﾘｼ</t>
  </si>
  <si>
    <t>群馬県</t>
    <phoneticPr fontId="13"/>
  </si>
  <si>
    <t>012106</t>
  </si>
  <si>
    <t>岩見沢市</t>
  </si>
  <si>
    <t>ｲﾜﾐｻﾞﾜｼ</t>
  </si>
  <si>
    <t>埼玉県</t>
    <phoneticPr fontId="13"/>
  </si>
  <si>
    <t>012114</t>
  </si>
  <si>
    <t>網走市</t>
  </si>
  <si>
    <t>ｱﾊﾞｼﾘｼ</t>
  </si>
  <si>
    <t>千葉県</t>
    <phoneticPr fontId="13"/>
  </si>
  <si>
    <t>012122</t>
  </si>
  <si>
    <t>留萌市</t>
  </si>
  <si>
    <t>ﾙﾓｲｼ</t>
  </si>
  <si>
    <t>東京都</t>
    <phoneticPr fontId="13"/>
  </si>
  <si>
    <t>012131</t>
  </si>
  <si>
    <t>苫小牧市</t>
  </si>
  <si>
    <t>ﾄﾏｺﾏｲｼ</t>
  </si>
  <si>
    <t>神奈川県</t>
    <phoneticPr fontId="13"/>
  </si>
  <si>
    <t>012149</t>
  </si>
  <si>
    <t>稚内市</t>
  </si>
  <si>
    <t>ﾜｯｶﾅｲｼ</t>
  </si>
  <si>
    <t>新潟県</t>
    <phoneticPr fontId="13"/>
  </si>
  <si>
    <t>012157</t>
  </si>
  <si>
    <t>美唄市</t>
  </si>
  <si>
    <t>ﾋﾞﾊﾞｲｼ</t>
  </si>
  <si>
    <t>富山県</t>
    <phoneticPr fontId="13"/>
  </si>
  <si>
    <t>012165</t>
  </si>
  <si>
    <t>芦別市</t>
  </si>
  <si>
    <t>ｱｼﾍﾞﾂｼ</t>
  </si>
  <si>
    <t>石川県</t>
    <phoneticPr fontId="13"/>
  </si>
  <si>
    <t>012173</t>
  </si>
  <si>
    <t>江別市</t>
  </si>
  <si>
    <t>ｴﾍﾞﾂｼ</t>
  </si>
  <si>
    <t>福井県</t>
    <phoneticPr fontId="13"/>
  </si>
  <si>
    <t>012181</t>
  </si>
  <si>
    <t>赤平市</t>
  </si>
  <si>
    <t>ｱｶﾋﾞﾗｼ</t>
  </si>
  <si>
    <t>山梨県</t>
    <phoneticPr fontId="13"/>
  </si>
  <si>
    <t>012190</t>
  </si>
  <si>
    <t>紋別市</t>
  </si>
  <si>
    <t>ﾓﾝﾍﾞﾂｼ</t>
  </si>
  <si>
    <t>長野県</t>
    <phoneticPr fontId="13"/>
  </si>
  <si>
    <t>012203</t>
  </si>
  <si>
    <t>士別市</t>
  </si>
  <si>
    <t>ｼﾍﾞﾂｼ</t>
  </si>
  <si>
    <t>岐阜県</t>
    <phoneticPr fontId="13"/>
  </si>
  <si>
    <t>012211</t>
  </si>
  <si>
    <t>名寄市</t>
  </si>
  <si>
    <t>ﾅﾖﾛｼ</t>
  </si>
  <si>
    <t>静岡県</t>
    <phoneticPr fontId="13"/>
  </si>
  <si>
    <t>012220</t>
  </si>
  <si>
    <t>三笠市</t>
  </si>
  <si>
    <t>ﾐｶｻｼ</t>
  </si>
  <si>
    <t>愛知県</t>
    <phoneticPr fontId="13"/>
  </si>
  <si>
    <t>012238</t>
  </si>
  <si>
    <t>根室市</t>
  </si>
  <si>
    <t>ﾈﾑﾛｼ</t>
  </si>
  <si>
    <t>三重県</t>
    <phoneticPr fontId="13"/>
  </si>
  <si>
    <t>012246</t>
  </si>
  <si>
    <t>千歳市</t>
  </si>
  <si>
    <t>ﾁﾄｾｼ</t>
  </si>
  <si>
    <t>滋賀県</t>
    <phoneticPr fontId="13"/>
  </si>
  <si>
    <t>012254</t>
  </si>
  <si>
    <t>滝川市</t>
  </si>
  <si>
    <t>ﾀｷｶﾜｼ</t>
  </si>
  <si>
    <t>京都府</t>
    <phoneticPr fontId="13"/>
  </si>
  <si>
    <t>012262</t>
  </si>
  <si>
    <t>砂川市</t>
  </si>
  <si>
    <t>ｽﾅｶﾞﾜｼ</t>
  </si>
  <si>
    <t>大阪府</t>
    <phoneticPr fontId="13"/>
  </si>
  <si>
    <t>012271</t>
  </si>
  <si>
    <t>歌志内市</t>
  </si>
  <si>
    <t>ｳﾀｼﾅｲｼ</t>
  </si>
  <si>
    <t>兵庫県</t>
    <phoneticPr fontId="13"/>
  </si>
  <si>
    <t>012289</t>
  </si>
  <si>
    <t>深川市</t>
  </si>
  <si>
    <t>ﾌｶｶﾞﾜｼ</t>
  </si>
  <si>
    <t>奈良県</t>
    <phoneticPr fontId="13"/>
  </si>
  <si>
    <t>012297</t>
  </si>
  <si>
    <t>富良野市</t>
  </si>
  <si>
    <t>ﾌﾗﾉｼ</t>
  </si>
  <si>
    <t>和歌山県</t>
    <phoneticPr fontId="13"/>
  </si>
  <si>
    <t>012301</t>
  </si>
  <si>
    <t>登別市</t>
  </si>
  <si>
    <t>ﾉﾎﾞﾘﾍﾞﾂｼ</t>
  </si>
  <si>
    <t>鳥取県</t>
    <phoneticPr fontId="13"/>
  </si>
  <si>
    <t>012319</t>
  </si>
  <si>
    <t>恵庭市</t>
  </si>
  <si>
    <t>ｴﾆﾜｼ</t>
  </si>
  <si>
    <t>島根県</t>
    <phoneticPr fontId="13"/>
  </si>
  <si>
    <t>012335</t>
  </si>
  <si>
    <t>伊達市</t>
  </si>
  <si>
    <t>ﾀﾞﾃｼ</t>
  </si>
  <si>
    <t>岡山県</t>
    <phoneticPr fontId="13"/>
  </si>
  <si>
    <t>012343</t>
  </si>
  <si>
    <t>北広島市</t>
  </si>
  <si>
    <t>ｷﾀﾋﾛｼﾏｼ</t>
  </si>
  <si>
    <t>広島県</t>
    <phoneticPr fontId="13"/>
  </si>
  <si>
    <t>012351</t>
  </si>
  <si>
    <t>石狩市</t>
  </si>
  <si>
    <t>ｲｼｶﾘｼ</t>
  </si>
  <si>
    <t>山口県</t>
    <phoneticPr fontId="13"/>
  </si>
  <si>
    <t>012360</t>
  </si>
  <si>
    <t>北斗市</t>
  </si>
  <si>
    <t>ﾎｸﾄｼ</t>
  </si>
  <si>
    <t>徳島県</t>
    <phoneticPr fontId="13"/>
  </si>
  <si>
    <t>013030</t>
  </si>
  <si>
    <t>当別町</t>
  </si>
  <si>
    <t>ﾄｳﾍﾞﾂﾁｮｳ</t>
  </si>
  <si>
    <t>香川県</t>
    <phoneticPr fontId="13"/>
  </si>
  <si>
    <t>013048</t>
  </si>
  <si>
    <t>新篠津村</t>
  </si>
  <si>
    <t>ｼﾝｼﾉﾂﾑﾗ</t>
  </si>
  <si>
    <t>愛媛県</t>
    <phoneticPr fontId="13"/>
  </si>
  <si>
    <t>013315</t>
  </si>
  <si>
    <t>松前町</t>
  </si>
  <si>
    <t>ﾏﾂﾏｴﾁｮｳ</t>
  </si>
  <si>
    <t>高知県</t>
    <phoneticPr fontId="13"/>
  </si>
  <si>
    <t>013323</t>
  </si>
  <si>
    <t>福島町</t>
  </si>
  <si>
    <t>ﾌｸｼﾏﾁｮｳ</t>
  </si>
  <si>
    <t>福岡県</t>
    <phoneticPr fontId="13"/>
  </si>
  <si>
    <t>013331</t>
  </si>
  <si>
    <t>知内町</t>
  </si>
  <si>
    <t>ｼﾘｳﾁﾁｮｳ</t>
  </si>
  <si>
    <t>佐賀県</t>
    <phoneticPr fontId="13"/>
  </si>
  <si>
    <t>013340</t>
  </si>
  <si>
    <t>木古内町</t>
  </si>
  <si>
    <t>ｷｺﾅｲﾁｮｳ</t>
  </si>
  <si>
    <t>長崎県</t>
    <phoneticPr fontId="13"/>
  </si>
  <si>
    <t>013374</t>
  </si>
  <si>
    <t>七飯町</t>
  </si>
  <si>
    <t>ﾅﾅｴﾁｮｳ</t>
  </si>
  <si>
    <t>熊本県</t>
    <phoneticPr fontId="13"/>
  </si>
  <si>
    <t>013439</t>
  </si>
  <si>
    <t>鹿部町</t>
  </si>
  <si>
    <t>ｼｶﾍﾞﾁｮｳ</t>
  </si>
  <si>
    <t>大分県</t>
    <phoneticPr fontId="13"/>
  </si>
  <si>
    <t>013455</t>
  </si>
  <si>
    <t>森町</t>
  </si>
  <si>
    <t>ﾓﾘﾏﾁ</t>
  </si>
  <si>
    <t>宮崎県</t>
    <phoneticPr fontId="13"/>
  </si>
  <si>
    <t>013463</t>
  </si>
  <si>
    <t>八雲町</t>
  </si>
  <si>
    <t>ﾔｸﾓﾁｮｳ</t>
  </si>
  <si>
    <t>鹿児島県</t>
    <phoneticPr fontId="13"/>
  </si>
  <si>
    <t>013471</t>
  </si>
  <si>
    <t>長万部町</t>
  </si>
  <si>
    <t>ｵｼｬﾏﾝﾍﾞﾁｮｳ</t>
  </si>
  <si>
    <t>沖縄県</t>
    <phoneticPr fontId="13"/>
  </si>
  <si>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</si>
  <si>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</si>
  <si>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</si>
  <si>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</si>
  <si>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</si>
  <si>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</si>
  <si>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</si>
  <si>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</si>
  <si>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</si>
  <si>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</si>
  <si>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</si>
  <si>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</si>
  <si>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</si>
  <si>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</si>
  <si>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</si>
  <si>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</si>
  <si>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</si>
  <si>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phoneticPr fontId="13"/>
  </si>
  <si>
    <t>013714</t>
  </si>
  <si>
    <t>せたな町</t>
  </si>
  <si>
    <t>ｾﾀﾅﾁｮｳ</t>
    <phoneticPr fontId="13"/>
  </si>
  <si>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</si>
  <si>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</si>
  <si>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</si>
  <si>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</si>
  <si>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</si>
  <si>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</si>
  <si>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</si>
  <si>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</si>
  <si>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</si>
  <si>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</si>
  <si>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</si>
  <si>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</si>
  <si>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</si>
  <si>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</si>
  <si>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</si>
  <si>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</si>
  <si>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</si>
  <si>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</si>
  <si>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</si>
  <si>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</si>
  <si>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</si>
  <si>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</si>
  <si>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</si>
  <si>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</si>
  <si>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</si>
  <si>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</si>
  <si>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</si>
  <si>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</si>
  <si>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</si>
  <si>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</si>
  <si>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</si>
  <si>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</si>
  <si>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</si>
  <si>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</si>
  <si>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</si>
  <si>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</si>
  <si>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</si>
  <si>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</si>
  <si>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</si>
  <si>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</si>
  <si>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</si>
  <si>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</si>
  <si>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</si>
  <si>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</si>
  <si>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</si>
  <si>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</si>
  <si>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</si>
  <si>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</si>
  <si>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</si>
  <si>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</si>
  <si>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</si>
  <si>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</si>
  <si>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</si>
  <si>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</si>
  <si>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</si>
  <si>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</si>
  <si>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</si>
  <si>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</si>
  <si>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</si>
  <si>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</si>
  <si>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</si>
  <si>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</si>
  <si>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</si>
  <si>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</si>
  <si>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</si>
  <si>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</si>
  <si>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</si>
  <si>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</si>
  <si>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</si>
  <si>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</si>
  <si>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</si>
  <si>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</si>
  <si>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</si>
  <si>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</si>
  <si>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</si>
  <si>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</si>
  <si>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</si>
  <si>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</si>
  <si>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</si>
  <si>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</si>
  <si>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</si>
  <si>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</si>
  <si>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</si>
  <si>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</si>
  <si>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</si>
  <si>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</si>
  <si>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</si>
  <si>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</si>
  <si>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</si>
  <si>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</si>
  <si>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</si>
  <si>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</si>
  <si>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</si>
  <si>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</si>
  <si>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</si>
  <si>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</si>
  <si>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</si>
  <si>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</si>
  <si>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</si>
  <si>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</si>
  <si>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</si>
  <si>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</si>
  <si>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</si>
  <si>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</si>
  <si>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</si>
  <si>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</si>
  <si>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</si>
  <si>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</si>
  <si>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</si>
  <si>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</si>
  <si>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</si>
  <si>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</si>
  <si>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</si>
  <si>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</si>
  <si>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</si>
  <si>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</si>
  <si>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</si>
  <si>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</si>
  <si>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</si>
  <si>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</si>
  <si>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</si>
  <si>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</si>
  <si>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</si>
  <si>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</si>
  <si>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</si>
  <si>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</si>
  <si>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</si>
  <si>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</si>
  <si>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</si>
  <si>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</si>
  <si>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</si>
  <si>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</si>
  <si>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</si>
  <si>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</si>
  <si>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</si>
  <si>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</si>
  <si>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</si>
  <si>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</si>
  <si>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</si>
  <si>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</si>
  <si>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</si>
  <si>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</si>
  <si>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</si>
  <si>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</si>
  <si>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</si>
  <si>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</si>
  <si>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</si>
  <si>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</si>
  <si>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</si>
  <si>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</si>
  <si>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</si>
  <si>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</si>
  <si>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</si>
  <si>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</si>
  <si>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</si>
  <si>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</si>
  <si>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</si>
  <si>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</si>
  <si>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</si>
  <si>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</si>
  <si>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</si>
  <si>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</si>
  <si>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</si>
  <si>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</si>
  <si>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</si>
  <si>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</si>
  <si>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</si>
  <si>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</si>
  <si>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</si>
  <si>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</si>
  <si>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</si>
  <si>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</si>
  <si>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</si>
  <si>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</si>
  <si>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</si>
  <si>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</si>
  <si>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</si>
  <si>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</si>
  <si>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</si>
  <si>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</si>
  <si>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</si>
  <si>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</si>
  <si>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</si>
  <si>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</si>
  <si>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</si>
  <si>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</si>
  <si>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</si>
  <si>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</si>
  <si>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</si>
  <si>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</si>
  <si>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</si>
  <si>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</si>
  <si>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</si>
  <si>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</si>
  <si>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</si>
  <si>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</si>
  <si>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</si>
  <si>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</si>
  <si>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</si>
  <si>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</si>
  <si>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</si>
  <si>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</si>
  <si>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</si>
  <si>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</si>
  <si>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</si>
  <si>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</si>
  <si>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</si>
  <si>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</si>
  <si>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</si>
  <si>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</si>
  <si>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</si>
  <si>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</si>
  <si>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</si>
  <si>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</si>
  <si>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</si>
  <si>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</si>
  <si>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</si>
  <si>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</si>
  <si>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</si>
  <si>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</si>
  <si>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</si>
  <si>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</si>
  <si>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</si>
  <si>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</si>
  <si>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</si>
  <si>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</si>
  <si>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</si>
  <si>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</si>
  <si>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</si>
  <si>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</si>
  <si>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</si>
  <si>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</si>
  <si>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</si>
  <si>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</si>
  <si>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</si>
  <si>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</si>
  <si>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</si>
  <si>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</si>
  <si>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</si>
  <si>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</si>
  <si>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</si>
  <si>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</si>
  <si>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</si>
  <si>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</si>
  <si>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</si>
  <si>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</si>
  <si>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</si>
  <si>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</si>
  <si>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</si>
  <si>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</si>
  <si>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</si>
  <si>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</si>
  <si>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</si>
  <si>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</si>
  <si>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</si>
  <si>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</si>
  <si>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</si>
  <si>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</si>
  <si>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</si>
  <si>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</si>
  <si>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</si>
  <si>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</si>
  <si>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</si>
  <si>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</si>
  <si>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</si>
  <si>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</si>
  <si>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</si>
  <si>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</si>
  <si>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</si>
  <si>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</si>
  <si>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</si>
  <si>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</si>
  <si>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</si>
  <si>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</si>
  <si>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</si>
  <si>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</si>
  <si>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</si>
  <si>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</si>
  <si>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</si>
  <si>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</si>
  <si>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</si>
  <si>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</si>
  <si>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</si>
  <si>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</si>
  <si>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</si>
  <si>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</si>
  <si>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</si>
  <si>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</si>
  <si>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</si>
  <si>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</si>
  <si>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</si>
  <si>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</si>
  <si>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</si>
  <si>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</si>
  <si>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</si>
  <si>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</si>
  <si>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</si>
  <si>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</si>
  <si>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</si>
  <si>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</si>
  <si>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</si>
  <si>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</si>
  <si>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</si>
  <si>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</si>
  <si>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</si>
  <si>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</si>
  <si>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</si>
  <si>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</si>
  <si>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</si>
  <si>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</si>
  <si>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</si>
  <si>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</si>
  <si>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</si>
  <si>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</si>
  <si>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</si>
  <si>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</si>
  <si>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</si>
  <si>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</si>
  <si>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</si>
  <si>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</si>
  <si>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</si>
  <si>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</si>
  <si>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</si>
  <si>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</si>
  <si>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</si>
  <si>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</si>
  <si>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</si>
  <si>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</si>
  <si>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</si>
  <si>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</si>
  <si>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</si>
  <si>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</si>
  <si>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</si>
  <si>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</si>
  <si>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</si>
  <si>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</si>
  <si>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</si>
  <si>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</si>
  <si>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</si>
  <si>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</si>
  <si>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</si>
  <si>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</si>
  <si>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</si>
  <si>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</si>
  <si>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</si>
  <si>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</si>
  <si>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</si>
  <si>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</si>
  <si>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</si>
  <si>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</si>
  <si>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</si>
  <si>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</si>
  <si>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</si>
  <si>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</si>
  <si>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</si>
  <si>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</si>
  <si>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</si>
  <si>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</si>
  <si>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</si>
  <si>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</si>
  <si>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</si>
  <si>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</si>
  <si>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</si>
  <si>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</si>
  <si>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</si>
  <si>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</si>
  <si>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phoneticPr fontId="13"/>
  </si>
  <si>
    <t>ﾍﾞﾂｶｲﾁｮｳ</t>
  </si>
  <si>
    <t>016926</t>
  </si>
  <si>
    <t>中標津町</t>
  </si>
  <si>
    <t>ﾅｶｼﾍﾞﾂﾁｮｳ</t>
  </si>
  <si>
    <t>016934</t>
  </si>
  <si>
    <t>標津町</t>
  </si>
  <si>
    <t>ｼﾍﾞﾂﾁｮｳ</t>
  </si>
  <si>
    <t>016942</t>
  </si>
  <si>
    <t>羅臼町</t>
  </si>
  <si>
    <t>ﾗｳｽﾁｮｳ</t>
  </si>
  <si>
    <t>016951</t>
    <phoneticPr fontId="13"/>
  </si>
  <si>
    <t>色丹村</t>
    <rPh sb="0" eb="3">
      <t>シコタンムラ</t>
    </rPh>
    <phoneticPr fontId="13"/>
  </si>
  <si>
    <t>ｼｺﾀﾝﾑﾗ</t>
    <phoneticPr fontId="13"/>
  </si>
  <si>
    <t>016969</t>
    <phoneticPr fontId="13"/>
  </si>
  <si>
    <t>泊村</t>
    <rPh sb="0" eb="2">
      <t>トマリムラ</t>
    </rPh>
    <phoneticPr fontId="13"/>
  </si>
  <si>
    <t>ﾄﾏﾘﾑﾗ</t>
    <phoneticPr fontId="13"/>
  </si>
  <si>
    <t>016977</t>
    <phoneticPr fontId="13"/>
  </si>
  <si>
    <t>留夜別村</t>
    <phoneticPr fontId="13"/>
  </si>
  <si>
    <t>ﾙﾔﾍﾞﾂﾑﾗ</t>
    <phoneticPr fontId="13"/>
  </si>
  <si>
    <t>016985</t>
    <phoneticPr fontId="13"/>
  </si>
  <si>
    <t>留別村</t>
    <phoneticPr fontId="13"/>
  </si>
  <si>
    <t>ﾙﾍﾞﾂﾑﾗ</t>
    <phoneticPr fontId="13"/>
  </si>
  <si>
    <t>016993</t>
    <phoneticPr fontId="13"/>
  </si>
  <si>
    <t>紗那村</t>
    <phoneticPr fontId="13"/>
  </si>
  <si>
    <t>ｼｬﾅﾑﾗ</t>
    <phoneticPr fontId="13"/>
  </si>
  <si>
    <t>017001</t>
    <phoneticPr fontId="13"/>
  </si>
  <si>
    <t>蘂取村</t>
    <phoneticPr fontId="13"/>
  </si>
  <si>
    <t>ｼﾍﾞﾄﾛﾑﾗ</t>
    <phoneticPr fontId="13"/>
  </si>
  <si>
    <t>020001</t>
    <phoneticPr fontId="13"/>
  </si>
  <si>
    <t>ｱｵﾓﾘｹﾝ</t>
    <phoneticPr fontId="13"/>
  </si>
  <si>
    <t>022012</t>
  </si>
  <si>
    <t>青森県</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</si>
  <si>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</si>
  <si>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</si>
  <si>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</si>
  <si>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</si>
  <si>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</si>
  <si>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</si>
  <si>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</si>
  <si>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</si>
  <si>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</si>
  <si>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</si>
  <si>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</si>
  <si>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</si>
  <si>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</si>
  <si>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</si>
  <si>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</si>
  <si>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</si>
  <si>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</si>
  <si>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</si>
  <si>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</si>
  <si>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</si>
  <si>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</si>
  <si>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</si>
  <si>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</si>
  <si>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</si>
  <si>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</si>
  <si>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</si>
  <si>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</si>
  <si>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</si>
  <si>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</si>
  <si>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</si>
  <si>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</si>
  <si>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</si>
  <si>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</si>
  <si>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</si>
  <si>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</si>
  <si>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</si>
  <si>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</si>
  <si>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</si>
  <si>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</si>
  <si>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</si>
  <si>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</si>
  <si>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</si>
  <si>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</si>
  <si>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</si>
  <si>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</si>
  <si>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</si>
  <si>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</si>
  <si>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</si>
  <si>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</si>
  <si>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</si>
  <si>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</si>
  <si>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</si>
  <si>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</si>
  <si>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</si>
  <si>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</si>
  <si>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</si>
  <si>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</si>
  <si>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</si>
  <si>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</si>
  <si>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</si>
  <si>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</si>
  <si>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</si>
  <si>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</si>
  <si>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</si>
  <si>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</si>
  <si>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</si>
  <si>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</si>
  <si>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</si>
  <si>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</si>
  <si>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</si>
  <si>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</si>
  <si>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</si>
  <si>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</si>
  <si>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</si>
  <si>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</si>
  <si>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</si>
  <si>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</si>
  <si>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</si>
  <si>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</si>
  <si>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</si>
  <si>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</si>
  <si>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</si>
  <si>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</si>
  <si>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</si>
  <si>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</si>
  <si>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</si>
  <si>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</si>
  <si>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</si>
  <si>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</si>
  <si>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</si>
  <si>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</si>
  <si>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</si>
  <si>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</si>
  <si>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</si>
  <si>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</si>
  <si>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</si>
  <si>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</si>
  <si>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</si>
  <si>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</si>
  <si>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</si>
  <si>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</si>
  <si>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</si>
  <si>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</si>
  <si>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</si>
  <si>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</si>
  <si>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</si>
  <si>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</si>
  <si>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</si>
  <si>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</si>
  <si>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</si>
  <si>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</si>
  <si>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</si>
  <si>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</si>
  <si>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</si>
  <si>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</si>
  <si>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</si>
  <si>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</si>
  <si>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</si>
  <si>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</si>
  <si>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</si>
  <si>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030007</t>
    <phoneticPr fontId="13"/>
  </si>
  <si>
    <t>ｲﾜﾃｹﾝ</t>
    <phoneticPr fontId="13"/>
  </si>
  <si>
    <t>032018</t>
  </si>
  <si>
    <t>岩手県</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</si>
  <si>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</si>
  <si>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</si>
  <si>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</si>
  <si>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</si>
  <si>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</si>
  <si>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</si>
  <si>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</si>
  <si>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</si>
  <si>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</si>
  <si>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</si>
  <si>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</si>
  <si>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</si>
  <si>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</si>
  <si>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</si>
  <si>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</si>
  <si>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</si>
  <si>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</si>
  <si>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</si>
  <si>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</si>
  <si>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</si>
  <si>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</si>
  <si>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</si>
  <si>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</si>
  <si>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</si>
  <si>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</si>
  <si>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</si>
  <si>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</si>
  <si>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</si>
  <si>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</si>
  <si>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</si>
  <si>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</si>
  <si>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</si>
  <si>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</si>
  <si>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</si>
  <si>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</si>
  <si>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</si>
  <si>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</si>
  <si>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</si>
  <si>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</si>
  <si>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phoneticPr fontId="13"/>
  </si>
  <si>
    <t>滝沢市</t>
    <rPh sb="2" eb="3">
      <t>シ</t>
    </rPh>
    <phoneticPr fontId="13"/>
  </si>
  <si>
    <t>ﾀｷｻﾞﾜｼ</t>
    <phoneticPr fontId="13"/>
  </si>
  <si>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</si>
  <si>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</si>
  <si>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</si>
  <si>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</si>
  <si>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</si>
  <si>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</si>
  <si>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</si>
  <si>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</si>
  <si>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</si>
  <si>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</si>
  <si>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</si>
  <si>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</si>
  <si>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</si>
  <si>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</si>
  <si>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</si>
  <si>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</si>
  <si>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</si>
  <si>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</si>
  <si>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</si>
  <si>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</si>
  <si>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</si>
  <si>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</si>
  <si>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</si>
  <si>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</si>
  <si>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</si>
  <si>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</si>
  <si>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</si>
  <si>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</si>
  <si>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</si>
  <si>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</si>
  <si>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</si>
  <si>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</si>
  <si>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</si>
  <si>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</si>
  <si>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</si>
  <si>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</si>
  <si>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</si>
  <si>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</si>
  <si>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</si>
  <si>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</si>
  <si>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</si>
  <si>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</si>
  <si>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</si>
  <si>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</si>
  <si>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</si>
  <si>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</si>
  <si>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</si>
  <si>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</si>
  <si>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</si>
  <si>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</si>
  <si>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</si>
  <si>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</si>
  <si>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</si>
  <si>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</si>
  <si>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</si>
  <si>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</si>
  <si>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</si>
  <si>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040002</t>
    <phoneticPr fontId="13"/>
  </si>
  <si>
    <t>ﾐﾔｷﾞｹﾝ</t>
    <phoneticPr fontId="13"/>
  </si>
  <si>
    <t>041009</t>
  </si>
  <si>
    <t>宮城県</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</si>
  <si>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</si>
  <si>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</si>
  <si>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</si>
  <si>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</si>
  <si>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</si>
  <si>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</si>
  <si>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</si>
  <si>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</si>
  <si>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</si>
  <si>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</si>
  <si>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</si>
  <si>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</si>
  <si>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</si>
  <si>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</si>
  <si>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</si>
  <si>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</si>
  <si>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</si>
  <si>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</si>
  <si>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</si>
  <si>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</si>
  <si>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</si>
  <si>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</si>
  <si>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</si>
  <si>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</si>
  <si>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</si>
  <si>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</si>
  <si>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</si>
  <si>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</si>
  <si>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</si>
  <si>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</si>
  <si>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</si>
  <si>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</si>
  <si>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</si>
  <si>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</si>
  <si>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</si>
  <si>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</si>
  <si>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</si>
  <si>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</si>
  <si>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</si>
  <si>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phoneticPr fontId="13"/>
  </si>
  <si>
    <t>富谷市</t>
    <rPh sb="2" eb="3">
      <t>シ</t>
    </rPh>
    <phoneticPr fontId="13"/>
  </si>
  <si>
    <t>ﾄﾐﾔｼ</t>
    <phoneticPr fontId="13"/>
  </si>
  <si>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</si>
  <si>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</si>
  <si>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</si>
  <si>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</si>
  <si>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</si>
  <si>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</si>
  <si>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</si>
  <si>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</si>
  <si>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</si>
  <si>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</si>
  <si>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</si>
  <si>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</si>
  <si>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</si>
  <si>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</si>
  <si>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</si>
  <si>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</si>
  <si>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</si>
  <si>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</si>
  <si>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</si>
  <si>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</si>
  <si>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</si>
  <si>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</si>
  <si>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</si>
  <si>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</si>
  <si>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</si>
  <si>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</si>
  <si>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</si>
  <si>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</si>
  <si>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</si>
  <si>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</si>
  <si>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</si>
  <si>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</si>
  <si>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</si>
  <si>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</si>
  <si>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</si>
  <si>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</si>
  <si>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</si>
  <si>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</si>
  <si>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</si>
  <si>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</si>
  <si>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</si>
  <si>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</si>
  <si>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</si>
  <si>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</si>
  <si>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</si>
  <si>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</si>
  <si>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</si>
  <si>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</si>
  <si>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</si>
  <si>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</si>
  <si>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</si>
  <si>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</si>
  <si>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</si>
  <si>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</si>
  <si>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</si>
  <si>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</si>
  <si>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</si>
  <si>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</si>
  <si>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</si>
  <si>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</si>
  <si>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</si>
  <si>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</si>
  <si>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</si>
  <si>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050008</t>
    <phoneticPr fontId="13"/>
  </si>
  <si>
    <t>ｱｷﾀｹﾝ</t>
    <phoneticPr fontId="13"/>
  </si>
  <si>
    <t>052019</t>
  </si>
  <si>
    <t>秋田県</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</si>
  <si>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</si>
  <si>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</si>
  <si>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</si>
  <si>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</si>
  <si>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</si>
  <si>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</si>
  <si>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</si>
  <si>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</si>
  <si>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</si>
  <si>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</si>
  <si>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</si>
  <si>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</si>
  <si>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</si>
  <si>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</si>
  <si>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</si>
  <si>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</si>
  <si>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</si>
  <si>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</si>
  <si>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</si>
  <si>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</si>
  <si>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</si>
  <si>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</si>
  <si>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</si>
  <si>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</si>
  <si>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</si>
  <si>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</si>
  <si>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</si>
  <si>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</si>
  <si>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</si>
  <si>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</si>
  <si>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</si>
  <si>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</si>
  <si>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</si>
  <si>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</si>
  <si>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</si>
  <si>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</si>
  <si>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</si>
  <si>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</si>
  <si>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</si>
  <si>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</si>
  <si>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</si>
  <si>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</si>
  <si>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</si>
  <si>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</si>
  <si>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</si>
  <si>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</si>
  <si>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</si>
  <si>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</si>
  <si>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</si>
  <si>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</si>
  <si>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</si>
  <si>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</si>
  <si>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</si>
  <si>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</si>
  <si>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</si>
  <si>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</si>
  <si>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</si>
  <si>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</si>
  <si>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</si>
  <si>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</si>
  <si>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</si>
  <si>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</si>
  <si>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</si>
  <si>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</si>
  <si>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</si>
  <si>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</si>
  <si>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</si>
  <si>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</si>
  <si>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</si>
  <si>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</si>
  <si>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</si>
  <si>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</si>
  <si>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</si>
  <si>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</si>
  <si>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</si>
  <si>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060003</t>
    <phoneticPr fontId="13"/>
  </si>
  <si>
    <t>ﾔﾏｶﾞﾀｹﾝ</t>
    <phoneticPr fontId="13"/>
  </si>
  <si>
    <t>062014</t>
  </si>
  <si>
    <t>山形県</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</si>
  <si>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</si>
  <si>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</si>
  <si>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</si>
  <si>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</si>
  <si>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</si>
  <si>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</si>
  <si>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</si>
  <si>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</si>
  <si>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</si>
  <si>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</si>
  <si>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</si>
  <si>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</si>
  <si>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</si>
  <si>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</si>
  <si>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</si>
  <si>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</si>
  <si>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</si>
  <si>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</si>
  <si>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</si>
  <si>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</si>
  <si>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</si>
  <si>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</si>
  <si>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</si>
  <si>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</si>
  <si>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</si>
  <si>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</si>
  <si>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</si>
  <si>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</si>
  <si>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</si>
  <si>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</si>
  <si>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</si>
  <si>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</si>
  <si>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</si>
  <si>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</si>
  <si>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</si>
  <si>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</si>
  <si>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</si>
  <si>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</si>
  <si>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</si>
  <si>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</si>
  <si>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</si>
  <si>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</si>
  <si>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</si>
  <si>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</si>
  <si>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</si>
  <si>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</si>
  <si>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</si>
  <si>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</si>
  <si>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</si>
  <si>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</si>
  <si>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</si>
  <si>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</si>
  <si>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</si>
  <si>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</si>
  <si>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</si>
  <si>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</si>
  <si>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</si>
  <si>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</si>
  <si>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</si>
  <si>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</si>
  <si>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</si>
  <si>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</si>
  <si>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</si>
  <si>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</si>
  <si>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</si>
  <si>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</si>
  <si>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</si>
  <si>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</si>
  <si>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</si>
  <si>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</si>
  <si>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</si>
  <si>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</si>
  <si>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</si>
  <si>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</si>
  <si>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</si>
  <si>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</si>
  <si>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</si>
  <si>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</si>
  <si>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</si>
  <si>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</si>
  <si>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</si>
  <si>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</si>
  <si>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</si>
  <si>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</si>
  <si>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</si>
  <si>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</si>
  <si>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</si>
  <si>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</si>
  <si>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</si>
  <si>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</si>
  <si>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</si>
  <si>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</si>
  <si>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</si>
  <si>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</si>
  <si>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</si>
  <si>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</si>
  <si>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</si>
  <si>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</si>
  <si>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</si>
  <si>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</si>
  <si>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</si>
  <si>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</si>
  <si>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</si>
  <si>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</si>
  <si>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</si>
  <si>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070009</t>
    <phoneticPr fontId="13"/>
  </si>
  <si>
    <t>ﾌｸｼﾏｹﾝ</t>
    <phoneticPr fontId="13"/>
  </si>
  <si>
    <t>072010</t>
  </si>
  <si>
    <t>福島県</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</si>
  <si>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</si>
  <si>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</si>
  <si>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</si>
  <si>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</si>
  <si>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</si>
  <si>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</si>
  <si>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</si>
  <si>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</si>
  <si>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</si>
  <si>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</si>
  <si>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</si>
  <si>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</si>
  <si>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</si>
  <si>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</si>
  <si>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</si>
  <si>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</si>
  <si>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</si>
  <si>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</si>
  <si>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</si>
  <si>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</si>
  <si>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</si>
  <si>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</si>
  <si>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</si>
  <si>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</si>
  <si>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</si>
  <si>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</si>
  <si>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</si>
  <si>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</si>
  <si>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</si>
  <si>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</si>
  <si>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</si>
  <si>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</si>
  <si>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</si>
  <si>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</si>
  <si>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</si>
  <si>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</si>
  <si>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</si>
  <si>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</si>
  <si>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</si>
  <si>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</si>
  <si>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</si>
  <si>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</si>
  <si>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</si>
  <si>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</si>
  <si>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</si>
  <si>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</si>
  <si>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</si>
  <si>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</si>
  <si>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</si>
  <si>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</si>
  <si>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</si>
  <si>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</si>
  <si>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</si>
  <si>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</si>
  <si>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</si>
  <si>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</si>
  <si>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</si>
  <si>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</si>
  <si>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</si>
  <si>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</si>
  <si>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</si>
  <si>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</si>
  <si>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</si>
  <si>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</si>
  <si>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</si>
  <si>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</si>
  <si>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</si>
  <si>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</si>
  <si>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</si>
  <si>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</si>
  <si>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</si>
  <si>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</si>
  <si>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</si>
  <si>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</si>
  <si>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</si>
  <si>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</si>
  <si>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</si>
  <si>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</si>
  <si>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</si>
  <si>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</si>
  <si>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</si>
  <si>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</si>
  <si>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</si>
  <si>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</si>
  <si>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</si>
  <si>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</si>
  <si>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</si>
  <si>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</si>
  <si>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</si>
  <si>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</si>
  <si>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</si>
  <si>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</si>
  <si>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</si>
  <si>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</si>
  <si>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</si>
  <si>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</si>
  <si>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</si>
  <si>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</si>
  <si>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</si>
  <si>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</si>
  <si>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</si>
  <si>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</si>
  <si>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</si>
  <si>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</si>
  <si>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</si>
  <si>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</si>
  <si>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</si>
  <si>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</si>
  <si>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</si>
  <si>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</si>
  <si>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</si>
  <si>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</si>
  <si>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</si>
  <si>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</si>
  <si>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</si>
  <si>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</si>
  <si>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</si>
  <si>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</si>
  <si>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</si>
  <si>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</si>
  <si>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</si>
  <si>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</si>
  <si>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</si>
  <si>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</si>
  <si>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</si>
  <si>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</si>
  <si>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</si>
  <si>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</si>
  <si>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</si>
  <si>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</si>
  <si>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</si>
  <si>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</si>
  <si>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</si>
  <si>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</si>
  <si>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</si>
  <si>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</si>
  <si>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</si>
  <si>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</si>
  <si>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</si>
  <si>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</si>
  <si>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</si>
  <si>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</si>
  <si>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</si>
  <si>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</si>
  <si>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</si>
  <si>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</si>
  <si>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</si>
  <si>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</si>
  <si>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</si>
  <si>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</si>
  <si>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</si>
  <si>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</si>
  <si>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</si>
  <si>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</si>
  <si>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</si>
  <si>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</si>
  <si>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</si>
  <si>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</si>
  <si>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</si>
  <si>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</si>
  <si>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</si>
  <si>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</si>
  <si>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</si>
  <si>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</si>
  <si>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</si>
  <si>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</si>
  <si>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</si>
  <si>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</si>
  <si>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</si>
  <si>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</si>
  <si>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</si>
  <si>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</si>
  <si>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</si>
  <si>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080004</t>
    <phoneticPr fontId="13"/>
  </si>
  <si>
    <t>ｲﾊﾞﾗｷｹﾝ</t>
    <phoneticPr fontId="13"/>
  </si>
  <si>
    <t>082015</t>
  </si>
  <si>
    <t>茨城県</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</si>
  <si>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</si>
  <si>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</si>
  <si>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</si>
  <si>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</si>
  <si>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</si>
  <si>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</si>
  <si>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</si>
  <si>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</si>
  <si>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</si>
  <si>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</si>
  <si>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</si>
  <si>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</si>
  <si>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</si>
  <si>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</si>
  <si>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</si>
  <si>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</si>
  <si>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</si>
  <si>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</si>
  <si>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</si>
  <si>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</si>
  <si>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</si>
  <si>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</si>
  <si>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</si>
  <si>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</si>
  <si>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</si>
  <si>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</si>
  <si>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</si>
  <si>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</si>
  <si>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</si>
  <si>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</si>
  <si>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</si>
  <si>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</si>
  <si>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</si>
  <si>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</si>
  <si>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</si>
  <si>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</si>
  <si>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</si>
  <si>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</si>
  <si>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</si>
  <si>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</si>
  <si>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</si>
  <si>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</si>
  <si>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</si>
  <si>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</si>
  <si>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</si>
  <si>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</si>
  <si>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</si>
  <si>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</si>
  <si>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</si>
  <si>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</si>
  <si>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</si>
  <si>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</si>
  <si>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</si>
  <si>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</si>
  <si>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</si>
  <si>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</si>
  <si>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</si>
  <si>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</si>
  <si>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</si>
  <si>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</si>
  <si>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</si>
  <si>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</si>
  <si>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</si>
  <si>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</si>
  <si>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</si>
  <si>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</si>
  <si>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</si>
  <si>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</si>
  <si>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</si>
  <si>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</si>
  <si>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</si>
  <si>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</si>
  <si>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</si>
  <si>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</si>
  <si>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</si>
  <si>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</si>
  <si>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</si>
  <si>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</si>
  <si>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</si>
  <si>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</si>
  <si>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</si>
  <si>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</si>
  <si>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</si>
  <si>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</si>
  <si>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</si>
  <si>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</si>
  <si>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</si>
  <si>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</si>
  <si>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</si>
  <si>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</si>
  <si>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</si>
  <si>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</si>
  <si>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</si>
  <si>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</si>
  <si>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</si>
  <si>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</si>
  <si>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</si>
  <si>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</si>
  <si>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</si>
  <si>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</si>
  <si>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</si>
  <si>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</si>
  <si>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</si>
  <si>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</si>
  <si>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</si>
  <si>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</si>
  <si>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</si>
  <si>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</si>
  <si>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</si>
  <si>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</si>
  <si>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</si>
  <si>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</si>
  <si>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</si>
  <si>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</si>
  <si>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</si>
  <si>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</si>
  <si>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</si>
  <si>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</si>
  <si>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</si>
  <si>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</si>
  <si>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</si>
  <si>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</si>
  <si>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</si>
  <si>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</si>
  <si>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</si>
  <si>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</si>
  <si>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</si>
  <si>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</si>
  <si>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</si>
  <si>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</si>
  <si>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</si>
  <si>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</si>
  <si>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090000</t>
    <phoneticPr fontId="13"/>
  </si>
  <si>
    <t>ﾄﾁｷﾞｹﾝ</t>
    <phoneticPr fontId="13"/>
  </si>
  <si>
    <t>092011</t>
  </si>
  <si>
    <t>栃木県</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</si>
  <si>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</si>
  <si>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</si>
  <si>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</si>
  <si>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</si>
  <si>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</si>
  <si>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</si>
  <si>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</si>
  <si>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</si>
  <si>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</si>
  <si>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</si>
  <si>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</si>
  <si>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</si>
  <si>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</si>
  <si>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</si>
  <si>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</si>
  <si>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</si>
  <si>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</si>
  <si>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</si>
  <si>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</si>
  <si>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</si>
  <si>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</si>
  <si>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</si>
  <si>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</si>
  <si>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</si>
  <si>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</si>
  <si>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</si>
  <si>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</si>
  <si>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</si>
  <si>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</si>
  <si>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</si>
  <si>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</si>
  <si>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</si>
  <si>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</si>
  <si>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</si>
  <si>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</si>
  <si>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</si>
  <si>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</si>
  <si>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</si>
  <si>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</si>
  <si>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</si>
  <si>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</si>
  <si>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</si>
  <si>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</si>
  <si>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</si>
  <si>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</si>
  <si>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</si>
  <si>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</si>
  <si>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</si>
  <si>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</si>
  <si>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</si>
  <si>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phoneticPr fontId="13"/>
  </si>
  <si>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</si>
  <si>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</si>
  <si>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</si>
  <si>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</si>
  <si>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</si>
  <si>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</si>
  <si>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</si>
  <si>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</si>
  <si>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</si>
  <si>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</si>
  <si>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</si>
  <si>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</si>
  <si>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</si>
  <si>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</si>
  <si>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</si>
  <si>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</si>
  <si>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</si>
  <si>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</si>
  <si>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</si>
  <si>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</si>
  <si>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</si>
  <si>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</si>
  <si>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</si>
  <si>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</si>
  <si>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100005</t>
    <phoneticPr fontId="13"/>
  </si>
  <si>
    <t>ｸﾞﾝﾏｹﾝ</t>
    <phoneticPr fontId="13"/>
  </si>
  <si>
    <t>102016</t>
  </si>
  <si>
    <t>群馬県</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</si>
  <si>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</si>
  <si>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</si>
  <si>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</si>
  <si>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</si>
  <si>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</si>
  <si>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</si>
  <si>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</si>
  <si>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</si>
  <si>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</si>
  <si>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</si>
  <si>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</si>
  <si>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</si>
  <si>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</si>
  <si>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</si>
  <si>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</si>
  <si>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</si>
  <si>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</si>
  <si>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</si>
  <si>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</si>
  <si>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</si>
  <si>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</si>
  <si>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</si>
  <si>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</si>
  <si>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</si>
  <si>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</si>
  <si>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</si>
  <si>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</si>
  <si>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</si>
  <si>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</si>
  <si>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</si>
  <si>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</si>
  <si>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</si>
  <si>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</si>
  <si>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</si>
  <si>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</si>
  <si>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</si>
  <si>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</si>
  <si>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</si>
  <si>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</si>
  <si>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</si>
  <si>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</si>
  <si>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</si>
  <si>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</si>
  <si>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</si>
  <si>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</si>
  <si>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</si>
  <si>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</si>
  <si>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</si>
  <si>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</si>
  <si>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</si>
  <si>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</si>
  <si>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</si>
  <si>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</si>
  <si>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</si>
  <si>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</si>
  <si>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</si>
  <si>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</si>
  <si>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</si>
  <si>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</si>
  <si>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</si>
  <si>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</si>
  <si>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</si>
  <si>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</si>
  <si>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</si>
  <si>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</si>
  <si>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</si>
  <si>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</si>
  <si>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</si>
  <si>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</si>
  <si>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</si>
  <si>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</si>
  <si>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</si>
  <si>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</si>
  <si>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</si>
  <si>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phoneticPr fontId="13"/>
  </si>
  <si>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</si>
  <si>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</si>
  <si>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</si>
  <si>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</si>
  <si>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</si>
  <si>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</si>
  <si>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</si>
  <si>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</si>
  <si>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</si>
  <si>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</si>
  <si>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</si>
  <si>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</si>
  <si>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</si>
  <si>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</si>
  <si>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</si>
  <si>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</si>
  <si>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</si>
  <si>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</si>
  <si>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</si>
  <si>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</si>
  <si>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</si>
  <si>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</si>
  <si>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</si>
  <si>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</si>
  <si>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</si>
  <si>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</si>
  <si>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</si>
  <si>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</si>
  <si>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110001</t>
    <phoneticPr fontId="13"/>
  </si>
  <si>
    <t>ｻｲﾀﾏｹﾝ</t>
    <phoneticPr fontId="13"/>
  </si>
  <si>
    <t>111007</t>
  </si>
  <si>
    <t>埼玉県</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</si>
  <si>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</si>
  <si>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</si>
  <si>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</si>
  <si>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</si>
  <si>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</si>
  <si>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</si>
  <si>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</si>
  <si>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</si>
  <si>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</si>
  <si>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</si>
  <si>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</si>
  <si>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</si>
  <si>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</si>
  <si>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</si>
  <si>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</si>
  <si>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</si>
  <si>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</si>
  <si>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</si>
  <si>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</si>
  <si>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</si>
  <si>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</si>
  <si>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</si>
  <si>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</si>
  <si>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</si>
  <si>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</si>
  <si>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</si>
  <si>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</si>
  <si>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</si>
  <si>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</si>
  <si>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</si>
  <si>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</si>
  <si>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</si>
  <si>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</si>
  <si>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</si>
  <si>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</si>
  <si>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</si>
  <si>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</si>
  <si>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</si>
  <si>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</si>
  <si>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</si>
  <si>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</si>
  <si>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</si>
  <si>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</si>
  <si>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</si>
  <si>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</si>
  <si>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</si>
  <si>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</si>
  <si>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</si>
  <si>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</si>
  <si>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</si>
  <si>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</si>
  <si>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</si>
  <si>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</si>
  <si>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</si>
  <si>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</si>
  <si>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</si>
  <si>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</si>
  <si>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</si>
  <si>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</si>
  <si>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</si>
  <si>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</si>
  <si>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</si>
  <si>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</si>
  <si>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</si>
  <si>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</si>
  <si>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</si>
  <si>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</si>
  <si>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</si>
  <si>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</si>
  <si>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</si>
  <si>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</si>
  <si>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</si>
  <si>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</si>
  <si>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</si>
  <si>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</si>
  <si>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</si>
  <si>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</si>
  <si>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</si>
  <si>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</si>
  <si>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</si>
  <si>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</si>
  <si>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</si>
  <si>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</si>
  <si>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</si>
  <si>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</si>
  <si>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</si>
  <si>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</si>
  <si>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</si>
  <si>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</si>
  <si>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</si>
  <si>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</si>
  <si>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</si>
  <si>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</si>
  <si>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</si>
  <si>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</si>
  <si>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</si>
  <si>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</si>
  <si>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</si>
  <si>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</si>
  <si>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</si>
  <si>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</si>
  <si>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</si>
  <si>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</si>
  <si>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</si>
  <si>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phoneticPr fontId="13"/>
  </si>
  <si>
    <t>112411</t>
  </si>
  <si>
    <t>鶴ヶ島市</t>
  </si>
  <si>
    <t>ﾂﾙｶﾞｼﾏｼ</t>
  </si>
  <si>
    <t>112429</t>
  </si>
  <si>
    <t>日高市</t>
  </si>
  <si>
    <t>ﾋﾀﾞｶｼ</t>
  </si>
  <si>
    <t>112437</t>
  </si>
  <si>
    <t>吉川市</t>
  </si>
  <si>
    <t>ﾖｼｶﾜｼ</t>
  </si>
  <si>
    <t>112453</t>
  </si>
  <si>
    <t>ふじみ野市</t>
  </si>
  <si>
    <t>ﾌｼﾞﾐﾉｼ</t>
  </si>
  <si>
    <t>112461</t>
    <phoneticPr fontId="13"/>
  </si>
  <si>
    <t>白岡市</t>
    <rPh sb="0" eb="2">
      <t>シラオカ</t>
    </rPh>
    <rPh sb="2" eb="3">
      <t>シ</t>
    </rPh>
    <phoneticPr fontId="13"/>
  </si>
  <si>
    <t>ｼﾗｵｶｼ</t>
    <phoneticPr fontId="13"/>
  </si>
  <si>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</si>
  <si>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</si>
  <si>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</si>
  <si>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</si>
  <si>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</si>
  <si>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</si>
  <si>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</si>
  <si>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</si>
  <si>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</si>
  <si>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</si>
  <si>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</si>
  <si>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</si>
  <si>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</si>
  <si>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</si>
  <si>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</si>
  <si>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</si>
  <si>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</si>
  <si>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</si>
  <si>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</si>
  <si>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</si>
  <si>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</si>
  <si>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</si>
  <si>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</si>
  <si>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</si>
  <si>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</si>
  <si>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</si>
  <si>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</si>
  <si>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</si>
  <si>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</si>
  <si>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</si>
  <si>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</si>
  <si>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</si>
  <si>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</si>
  <si>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</si>
  <si>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</si>
  <si>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</si>
  <si>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</si>
  <si>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</si>
  <si>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</si>
  <si>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</si>
  <si>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</si>
  <si>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</si>
  <si>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</si>
  <si>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</si>
  <si>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</si>
  <si>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</si>
  <si>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</si>
  <si>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</si>
  <si>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</si>
  <si>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</si>
  <si>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</si>
  <si>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</si>
  <si>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</si>
  <si>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</si>
  <si>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</si>
  <si>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</si>
  <si>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</si>
  <si>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</si>
  <si>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</si>
  <si>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</si>
  <si>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</si>
  <si>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</si>
  <si>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</si>
  <si>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</si>
  <si>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</si>
  <si>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</si>
  <si>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</si>
  <si>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120006</t>
    <phoneticPr fontId="13"/>
  </si>
  <si>
    <t>ﾁﾊﾞｹﾝ</t>
    <phoneticPr fontId="13"/>
  </si>
  <si>
    <t>121002</t>
  </si>
  <si>
    <t>千葉県</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</si>
  <si>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</si>
  <si>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</si>
  <si>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</si>
  <si>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</si>
  <si>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</si>
  <si>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</si>
  <si>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</si>
  <si>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</si>
  <si>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</si>
  <si>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</si>
  <si>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</si>
  <si>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</si>
  <si>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</si>
  <si>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</si>
  <si>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</si>
  <si>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</si>
  <si>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</si>
  <si>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</si>
  <si>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</si>
  <si>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</si>
  <si>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</si>
  <si>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</si>
  <si>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</si>
  <si>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</si>
  <si>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</si>
  <si>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</si>
  <si>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</si>
  <si>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</si>
  <si>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</si>
  <si>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</si>
  <si>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</si>
  <si>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</si>
  <si>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</si>
  <si>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</si>
  <si>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</si>
  <si>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</si>
  <si>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</si>
  <si>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</si>
  <si>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</si>
  <si>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</si>
  <si>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</si>
  <si>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</si>
  <si>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</si>
  <si>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</si>
  <si>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</si>
  <si>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</si>
  <si>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</si>
  <si>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</si>
  <si>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</si>
  <si>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</si>
  <si>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</si>
  <si>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</si>
  <si>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</si>
  <si>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</si>
  <si>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</si>
  <si>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</si>
  <si>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</si>
  <si>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</si>
  <si>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</si>
  <si>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</si>
  <si>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</si>
  <si>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</si>
  <si>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</si>
  <si>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</si>
  <si>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</si>
  <si>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</si>
  <si>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</si>
  <si>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</si>
  <si>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</si>
  <si>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</si>
  <si>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phoneticPr fontId="13"/>
  </si>
  <si>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</si>
  <si>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</si>
  <si>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</si>
  <si>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</si>
  <si>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</si>
  <si>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</si>
  <si>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</si>
  <si>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</si>
  <si>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</si>
  <si>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</si>
  <si>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</si>
  <si>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</si>
  <si>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</si>
  <si>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</si>
  <si>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</si>
  <si>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</si>
  <si>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</si>
  <si>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</si>
  <si>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</si>
  <si>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</si>
  <si>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</si>
  <si>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</si>
  <si>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</si>
  <si>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</si>
  <si>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</si>
  <si>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</si>
  <si>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</si>
  <si>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</si>
  <si>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</si>
  <si>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</si>
  <si>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</si>
  <si>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</si>
  <si>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</si>
  <si>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</si>
  <si>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</si>
  <si>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</si>
  <si>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phoneticPr fontId="13"/>
  </si>
  <si>
    <t>大網白里市</t>
    <rPh sb="4" eb="5">
      <t>シ</t>
    </rPh>
    <phoneticPr fontId="13"/>
  </si>
  <si>
    <t>ｵｵｱﾐｼﾗｻﾄｼ</t>
    <phoneticPr fontId="13"/>
  </si>
  <si>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</si>
  <si>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</si>
  <si>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</si>
  <si>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</si>
  <si>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</si>
  <si>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</si>
  <si>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</si>
  <si>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</si>
  <si>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</si>
  <si>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</si>
  <si>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</si>
  <si>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</si>
  <si>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</si>
  <si>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</si>
  <si>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</si>
  <si>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</si>
  <si>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</si>
  <si>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</si>
  <si>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</si>
  <si>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</si>
  <si>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</si>
  <si>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</si>
  <si>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</si>
  <si>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</si>
  <si>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</si>
  <si>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</si>
  <si>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</si>
  <si>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</si>
  <si>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</si>
  <si>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</si>
  <si>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</si>
  <si>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</si>
  <si>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</si>
  <si>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</si>
  <si>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</si>
  <si>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</si>
  <si>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</si>
  <si>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</si>
  <si>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</si>
  <si>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</si>
  <si>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</si>
  <si>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</si>
  <si>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</si>
  <si>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</si>
  <si>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</si>
  <si>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</si>
  <si>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</si>
  <si>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</si>
  <si>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</si>
  <si>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</si>
  <si>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</si>
  <si>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130001</t>
    <phoneticPr fontId="13"/>
  </si>
  <si>
    <t>ﾄｳｷｮｳﾄ</t>
    <phoneticPr fontId="13"/>
  </si>
  <si>
    <t>131016</t>
  </si>
  <si>
    <t>東京都</t>
  </si>
  <si>
    <t>千代田区</t>
  </si>
  <si>
    <t>ﾄｳｷｮｳﾄ</t>
  </si>
  <si>
    <t>ﾁﾖﾀﾞｸ</t>
  </si>
  <si>
    <t>131024</t>
  </si>
  <si>
    <t>中央区</t>
  </si>
  <si>
    <t>ﾁｭｳｵｳｸ</t>
  </si>
  <si>
    <t>131032</t>
  </si>
  <si>
    <t>港区</t>
  </si>
  <si>
    <t>ﾐﾅﾄｸ</t>
  </si>
  <si>
    <t>131041</t>
  </si>
  <si>
    <t>新宿区</t>
  </si>
  <si>
    <t>ｼﾝｼﾞｭｸｸ</t>
    <phoneticPr fontId="13"/>
  </si>
  <si>
    <t>131059</t>
  </si>
  <si>
    <t>文京区</t>
  </si>
  <si>
    <t>ﾌﾞﾝｷｮｳｸ</t>
    <phoneticPr fontId="13"/>
  </si>
  <si>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</si>
  <si>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</si>
  <si>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</si>
  <si>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</si>
  <si>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</si>
  <si>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</si>
  <si>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</si>
  <si>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</si>
  <si>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</si>
  <si>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</si>
  <si>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</si>
  <si>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</si>
  <si>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</si>
  <si>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</si>
  <si>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</si>
  <si>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</si>
  <si>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</si>
  <si>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</si>
  <si>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</si>
  <si>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</si>
  <si>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</si>
  <si>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</si>
  <si>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</si>
  <si>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</si>
  <si>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</si>
  <si>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</si>
  <si>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</si>
  <si>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</si>
  <si>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</si>
  <si>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</si>
  <si>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</si>
  <si>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</si>
  <si>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</si>
  <si>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</si>
  <si>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</si>
  <si>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</si>
  <si>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</si>
  <si>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</si>
  <si>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</si>
  <si>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</si>
  <si>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</si>
  <si>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</si>
  <si>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</si>
  <si>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</si>
  <si>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</si>
  <si>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</si>
  <si>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</si>
  <si>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</si>
  <si>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</si>
  <si>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</si>
  <si>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</si>
  <si>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</si>
  <si>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</si>
  <si>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</si>
  <si>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</si>
  <si>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</si>
  <si>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</si>
  <si>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</si>
  <si>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</si>
  <si>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</si>
  <si>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</si>
  <si>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</si>
  <si>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</si>
  <si>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</si>
  <si>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</si>
  <si>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</si>
  <si>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</si>
  <si>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</si>
  <si>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</si>
  <si>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</si>
  <si>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</si>
  <si>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</si>
  <si>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</si>
  <si>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</si>
  <si>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</si>
  <si>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</si>
  <si>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</si>
  <si>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</si>
  <si>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</si>
  <si>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</si>
  <si>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</si>
  <si>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</si>
  <si>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</si>
  <si>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</si>
  <si>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</si>
  <si>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</si>
  <si>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</si>
  <si>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</si>
  <si>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</si>
  <si>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</si>
  <si>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</si>
  <si>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</si>
  <si>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</si>
  <si>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</si>
  <si>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</si>
  <si>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</si>
  <si>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</si>
  <si>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</si>
  <si>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</si>
  <si>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</si>
  <si>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</si>
  <si>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phoneticPr fontId="13"/>
  </si>
  <si>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</si>
  <si>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</si>
  <si>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</si>
  <si>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</si>
  <si>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</si>
  <si>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</si>
  <si>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</si>
  <si>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</si>
  <si>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</si>
  <si>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</si>
  <si>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</si>
  <si>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</si>
  <si>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</si>
  <si>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</si>
  <si>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</si>
  <si>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</si>
  <si>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</si>
  <si>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</si>
  <si>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</si>
  <si>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</si>
  <si>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</si>
  <si>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</si>
  <si>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</si>
  <si>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</si>
  <si>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</si>
  <si>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</si>
  <si>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</si>
  <si>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</si>
  <si>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</si>
  <si>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phoneticPr fontId="13"/>
  </si>
  <si>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</si>
  <si>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</si>
  <si>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</si>
  <si>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</si>
  <si>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</si>
  <si>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</si>
  <si>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</si>
  <si>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</si>
  <si>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</si>
  <si>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</si>
  <si>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</si>
  <si>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</si>
  <si>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</si>
  <si>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</si>
  <si>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</si>
  <si>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</si>
  <si>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</si>
  <si>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</si>
  <si>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</si>
  <si>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</si>
  <si>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</si>
  <si>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</si>
  <si>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</si>
  <si>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</si>
  <si>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</si>
  <si>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</si>
  <si>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</si>
  <si>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</si>
  <si>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</si>
  <si>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</si>
  <si>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</si>
  <si>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</si>
  <si>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phoneticPr fontId="13"/>
  </si>
  <si>
    <t>134023</t>
  </si>
  <si>
    <t>青ヶ島村</t>
  </si>
  <si>
    <t>ｱｵｶﾞｼﾏﾑﾗ</t>
  </si>
  <si>
    <t>134210</t>
  </si>
  <si>
    <t>小笠原村</t>
  </si>
  <si>
    <t>ｵｶﾞｻﾜﾗﾑﾗ</t>
  </si>
  <si>
    <t>140007</t>
    <phoneticPr fontId="13"/>
  </si>
  <si>
    <t>ｶﾅｶﾞﾜｹﾝ</t>
    <phoneticPr fontId="13"/>
  </si>
  <si>
    <t>141003</t>
  </si>
  <si>
    <t>神奈川県</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</si>
  <si>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</si>
  <si>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</si>
  <si>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</si>
  <si>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</si>
  <si>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</si>
  <si>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</si>
  <si>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</si>
  <si>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</si>
  <si>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</si>
  <si>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</si>
  <si>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</si>
  <si>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</si>
  <si>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</si>
  <si>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</si>
  <si>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</si>
  <si>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</si>
  <si>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</si>
  <si>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</si>
  <si>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</si>
  <si>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</si>
  <si>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</si>
  <si>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</si>
  <si>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</si>
  <si>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</si>
  <si>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</si>
  <si>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</si>
  <si>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</si>
  <si>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</si>
  <si>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</si>
  <si>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</si>
  <si>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</si>
  <si>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</si>
  <si>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</si>
  <si>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</si>
  <si>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</si>
  <si>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</si>
  <si>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</si>
  <si>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</si>
  <si>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</si>
  <si>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</si>
  <si>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</si>
  <si>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</si>
  <si>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</si>
  <si>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</si>
  <si>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</si>
  <si>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</si>
  <si>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</si>
  <si>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</si>
  <si>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</si>
  <si>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</si>
  <si>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</si>
  <si>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</si>
  <si>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</si>
  <si>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</si>
  <si>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</si>
  <si>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</si>
  <si>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</si>
  <si>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</si>
  <si>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</si>
  <si>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</si>
  <si>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</si>
  <si>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</si>
  <si>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</si>
  <si>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</si>
  <si>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</si>
  <si>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</si>
  <si>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</si>
  <si>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</si>
  <si>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</si>
  <si>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</si>
  <si>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</si>
  <si>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</si>
  <si>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</si>
  <si>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</si>
  <si>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</si>
  <si>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</si>
  <si>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</si>
  <si>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</si>
  <si>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</si>
  <si>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</si>
  <si>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</si>
  <si>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</si>
  <si>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</si>
  <si>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</si>
  <si>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</si>
  <si>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</si>
  <si>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</si>
  <si>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</si>
  <si>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</si>
  <si>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ﾏﾅﾂﾙﾏﾁ</t>
  </si>
  <si>
    <t>143847</t>
  </si>
  <si>
    <t>湯河原町</t>
  </si>
  <si>
    <t>ﾕｶﾞﾜﾗﾏﾁ</t>
  </si>
  <si>
    <t>144011</t>
  </si>
  <si>
    <t>愛川町</t>
  </si>
  <si>
    <t>ｱｲｶﾜﾏﾁ</t>
  </si>
  <si>
    <t>144029</t>
  </si>
  <si>
    <t>清川村</t>
  </si>
  <si>
    <t>ｷﾖｶﾜﾑﾗ</t>
  </si>
  <si>
    <t>150002</t>
    <phoneticPr fontId="13"/>
  </si>
  <si>
    <t>ﾆｲｶﾞﾀｹﾝ</t>
    <phoneticPr fontId="13"/>
  </si>
  <si>
    <t>151009</t>
  </si>
  <si>
    <t>新潟県</t>
  </si>
  <si>
    <t>新潟市</t>
  </si>
  <si>
    <t>ﾆｲｶﾞﾀｹﾝ</t>
  </si>
  <si>
    <t>ﾆｲｶﾞﾀｼ</t>
  </si>
  <si>
    <t>152021</t>
  </si>
  <si>
    <t>長岡市</t>
  </si>
  <si>
    <t>ﾅｶﾞｵｶｼ</t>
  </si>
  <si>
    <t>152048</t>
  </si>
  <si>
    <t>三条市</t>
  </si>
  <si>
    <t>ｻﾝｼﾞｮｳｼ</t>
    <phoneticPr fontId="13"/>
  </si>
  <si>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</si>
  <si>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</si>
  <si>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</si>
  <si>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</si>
  <si>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</si>
  <si>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</si>
  <si>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</si>
  <si>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</si>
  <si>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</si>
  <si>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</si>
  <si>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</si>
  <si>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</si>
  <si>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</si>
  <si>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</si>
  <si>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</si>
  <si>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</si>
  <si>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</si>
  <si>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</si>
  <si>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</si>
  <si>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</si>
  <si>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</si>
  <si>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</si>
  <si>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</si>
  <si>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</si>
  <si>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</si>
  <si>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</si>
  <si>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</si>
  <si>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</si>
  <si>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</si>
  <si>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</si>
  <si>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</si>
  <si>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</si>
  <si>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</si>
  <si>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</si>
  <si>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</si>
  <si>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phoneticPr fontId="13"/>
  </si>
  <si>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</si>
  <si>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</si>
  <si>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</si>
  <si>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</si>
  <si>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</si>
  <si>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</si>
  <si>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</si>
  <si>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</si>
  <si>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</si>
  <si>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</si>
  <si>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</si>
  <si>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</si>
  <si>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</si>
  <si>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</si>
  <si>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</si>
  <si>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</si>
  <si>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</si>
  <si>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</si>
  <si>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</si>
  <si>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</si>
  <si>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</si>
  <si>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</si>
  <si>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</si>
  <si>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</si>
  <si>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</si>
  <si>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</si>
  <si>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</si>
  <si>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</si>
  <si>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</si>
  <si>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</si>
  <si>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</si>
  <si>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</si>
  <si>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</si>
  <si>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</si>
  <si>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</si>
  <si>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</si>
  <si>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</si>
  <si>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</si>
  <si>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</si>
  <si>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</si>
  <si>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</si>
  <si>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</si>
  <si>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</si>
  <si>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</si>
  <si>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</si>
  <si>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160008</t>
    <phoneticPr fontId="13"/>
  </si>
  <si>
    <t>ﾄﾔﾏｹﾝ</t>
    <phoneticPr fontId="13"/>
  </si>
  <si>
    <t>162019</t>
  </si>
  <si>
    <t>富山県</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</si>
  <si>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</si>
  <si>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</si>
  <si>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</si>
  <si>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</si>
  <si>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</si>
  <si>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</si>
  <si>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</si>
  <si>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</si>
  <si>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</si>
  <si>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</si>
  <si>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</si>
  <si>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</si>
  <si>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</si>
  <si>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</si>
  <si>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</si>
  <si>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</si>
  <si>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</si>
  <si>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</si>
  <si>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</si>
  <si>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</si>
  <si>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</si>
  <si>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</si>
  <si>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</si>
  <si>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</si>
  <si>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</si>
  <si>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</si>
  <si>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</si>
  <si>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</si>
  <si>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</si>
  <si>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</si>
  <si>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</si>
  <si>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</si>
  <si>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</si>
  <si>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</si>
  <si>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</si>
  <si>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</si>
  <si>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</si>
  <si>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</si>
  <si>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</si>
  <si>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</si>
  <si>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</si>
  <si>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phoneticPr fontId="13"/>
  </si>
  <si>
    <t>163431</t>
  </si>
  <si>
    <t>170003</t>
    <phoneticPr fontId="13"/>
  </si>
  <si>
    <t>ｲｼｶﾜｹﾝ</t>
    <phoneticPr fontId="13"/>
  </si>
  <si>
    <t>172014</t>
  </si>
  <si>
    <t>石川県</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</si>
  <si>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</si>
  <si>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</si>
  <si>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</si>
  <si>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</si>
  <si>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</si>
  <si>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</si>
  <si>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</si>
  <si>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</si>
  <si>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</si>
  <si>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</si>
  <si>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</si>
  <si>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</si>
  <si>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</si>
  <si>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</si>
  <si>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</si>
  <si>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</si>
  <si>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</si>
  <si>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</si>
  <si>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</si>
  <si>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</si>
  <si>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</si>
  <si>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</si>
  <si>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</si>
  <si>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</si>
  <si>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</si>
  <si>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</si>
  <si>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</si>
  <si>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</si>
  <si>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</si>
  <si>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</si>
  <si>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</si>
  <si>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</si>
  <si>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</si>
  <si>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</si>
  <si>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</si>
  <si>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</si>
  <si>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</si>
  <si>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</si>
  <si>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</si>
  <si>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</si>
  <si>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</si>
  <si>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</si>
  <si>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</si>
  <si>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</si>
  <si>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</si>
  <si>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</si>
  <si>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</si>
  <si>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</si>
  <si>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</si>
  <si>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</si>
  <si>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</si>
  <si>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</si>
  <si>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</si>
  <si>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</si>
  <si>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</si>
  <si>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</si>
  <si>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</si>
  <si>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180009</t>
    <phoneticPr fontId="13"/>
  </si>
  <si>
    <t>ﾌｸｲｹﾝ</t>
    <phoneticPr fontId="13"/>
  </si>
  <si>
    <t>182010</t>
  </si>
  <si>
    <t>福井県</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</si>
  <si>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</si>
  <si>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</si>
  <si>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</si>
  <si>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</si>
  <si>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</si>
  <si>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</si>
  <si>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</si>
  <si>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</si>
  <si>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</si>
  <si>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</si>
  <si>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</si>
  <si>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</si>
  <si>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</si>
  <si>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</si>
  <si>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</si>
  <si>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</si>
  <si>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</si>
  <si>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</si>
  <si>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</si>
  <si>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</si>
  <si>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</si>
  <si>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</si>
  <si>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</si>
  <si>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</si>
  <si>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</si>
  <si>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</si>
  <si>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</si>
  <si>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</si>
  <si>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</si>
  <si>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</si>
  <si>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</si>
  <si>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</si>
  <si>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</si>
  <si>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</si>
  <si>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</si>
  <si>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</si>
  <si>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</si>
  <si>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</si>
  <si>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</si>
  <si>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</si>
  <si>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</si>
  <si>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</si>
  <si>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</si>
  <si>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</si>
  <si>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</si>
  <si>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</si>
  <si>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</si>
  <si>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</si>
  <si>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</si>
  <si>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190004</t>
    <phoneticPr fontId="13"/>
  </si>
  <si>
    <t>ﾔﾏﾅｼｹﾝ</t>
    <phoneticPr fontId="13"/>
  </si>
  <si>
    <t>192015</t>
  </si>
  <si>
    <t>山梨県</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</si>
  <si>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</si>
  <si>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</si>
  <si>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</si>
  <si>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</si>
  <si>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</si>
  <si>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</si>
  <si>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</si>
  <si>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</si>
  <si>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</si>
  <si>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</si>
  <si>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</si>
  <si>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</si>
  <si>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</si>
  <si>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</si>
  <si>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</si>
  <si>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</si>
  <si>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</si>
  <si>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</si>
  <si>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</si>
  <si>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</si>
  <si>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</si>
  <si>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</si>
  <si>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</si>
  <si>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</si>
  <si>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</si>
  <si>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</si>
  <si>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</si>
  <si>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</si>
  <si>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</si>
  <si>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</si>
  <si>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</si>
  <si>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</si>
  <si>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</si>
  <si>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</si>
  <si>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</si>
  <si>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</si>
  <si>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</si>
  <si>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</si>
  <si>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</si>
  <si>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</si>
  <si>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</si>
  <si>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</si>
  <si>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</si>
  <si>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</si>
  <si>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</si>
  <si>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</si>
  <si>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</si>
  <si>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</si>
  <si>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</si>
  <si>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</si>
  <si>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</si>
  <si>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</si>
  <si>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</si>
  <si>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</si>
  <si>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</si>
  <si>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</si>
  <si>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</si>
  <si>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</si>
  <si>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</si>
  <si>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</si>
  <si>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</si>
  <si>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</si>
  <si>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</si>
  <si>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</si>
  <si>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</si>
  <si>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</si>
  <si>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</si>
  <si>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</si>
  <si>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</si>
  <si>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</si>
  <si>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</si>
  <si>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</si>
  <si>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</si>
  <si>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</si>
  <si>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</si>
  <si>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</si>
  <si>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</si>
  <si>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</si>
  <si>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200000</t>
    <phoneticPr fontId="13"/>
  </si>
  <si>
    <t>ﾅｶﾞﾉｹﾝ</t>
    <phoneticPr fontId="13"/>
  </si>
  <si>
    <t>202011</t>
  </si>
  <si>
    <t>長野県</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</si>
  <si>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</si>
  <si>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</si>
  <si>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</si>
  <si>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</si>
  <si>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</si>
  <si>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</si>
  <si>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</si>
  <si>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</si>
  <si>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</si>
  <si>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</si>
  <si>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</si>
  <si>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</si>
  <si>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</si>
  <si>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</si>
  <si>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</si>
  <si>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</si>
  <si>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</si>
  <si>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</si>
  <si>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</si>
  <si>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</si>
  <si>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</si>
  <si>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</si>
  <si>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</si>
  <si>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</si>
  <si>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</si>
  <si>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</si>
  <si>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</si>
  <si>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</si>
  <si>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</si>
  <si>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</si>
  <si>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</si>
  <si>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</si>
  <si>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</si>
  <si>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</si>
  <si>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</si>
  <si>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</si>
  <si>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</si>
  <si>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</si>
  <si>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</si>
  <si>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</si>
  <si>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</si>
  <si>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</si>
  <si>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</si>
  <si>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</si>
  <si>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</si>
  <si>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</si>
  <si>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</si>
  <si>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</si>
  <si>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</si>
  <si>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</si>
  <si>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</si>
  <si>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</si>
  <si>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</si>
  <si>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</si>
  <si>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</si>
  <si>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</si>
  <si>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</si>
  <si>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</si>
  <si>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</si>
  <si>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</si>
  <si>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</si>
  <si>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</si>
  <si>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</si>
  <si>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</si>
  <si>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</si>
  <si>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</si>
  <si>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</si>
  <si>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</si>
  <si>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</si>
  <si>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</si>
  <si>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</si>
  <si>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</si>
  <si>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</si>
  <si>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</si>
  <si>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</si>
  <si>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</si>
  <si>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</si>
  <si>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</si>
  <si>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</si>
  <si>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</si>
  <si>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</si>
  <si>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</si>
  <si>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</si>
  <si>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</si>
  <si>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</si>
  <si>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</si>
  <si>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</si>
  <si>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</si>
  <si>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</si>
  <si>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</si>
  <si>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</si>
  <si>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</si>
  <si>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</si>
  <si>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</si>
  <si>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</si>
  <si>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</si>
  <si>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</si>
  <si>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</si>
  <si>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</si>
  <si>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</si>
  <si>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</si>
  <si>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</si>
  <si>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</si>
  <si>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</si>
  <si>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</si>
  <si>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</si>
  <si>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</si>
  <si>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</si>
  <si>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</si>
  <si>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</si>
  <si>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</si>
  <si>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</si>
  <si>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</si>
  <si>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</si>
  <si>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</si>
  <si>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</si>
  <si>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</si>
  <si>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</si>
  <si>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</si>
  <si>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</si>
  <si>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</si>
  <si>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</si>
  <si>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</si>
  <si>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</si>
  <si>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</si>
  <si>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</si>
  <si>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</si>
  <si>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</si>
  <si>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</si>
  <si>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</si>
  <si>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</si>
  <si>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</si>
  <si>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</si>
  <si>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</si>
  <si>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</si>
  <si>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</si>
  <si>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phoneticPr fontId="13"/>
  </si>
  <si>
    <t>204129</t>
  </si>
  <si>
    <t>売木村</t>
  </si>
  <si>
    <t>ｳﾙｷﾞﾑﾗ</t>
  </si>
  <si>
    <t>204137</t>
  </si>
  <si>
    <t>天龍村</t>
  </si>
  <si>
    <t>ﾃﾝﾘｭｳﾑﾗ</t>
    <phoneticPr fontId="13"/>
  </si>
  <si>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</si>
  <si>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</si>
  <si>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</si>
  <si>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</si>
  <si>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</si>
  <si>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</si>
  <si>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</si>
  <si>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</si>
  <si>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</si>
  <si>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</si>
  <si>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</si>
  <si>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</si>
  <si>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</si>
  <si>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</si>
  <si>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</si>
  <si>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</si>
  <si>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</si>
  <si>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</si>
  <si>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</si>
  <si>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</si>
  <si>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</si>
  <si>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</si>
  <si>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</si>
  <si>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</si>
  <si>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</si>
  <si>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</si>
  <si>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</si>
  <si>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</si>
  <si>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</si>
  <si>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</si>
  <si>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</si>
  <si>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</si>
  <si>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</si>
  <si>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</si>
  <si>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</si>
  <si>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</si>
  <si>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</si>
  <si>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</si>
  <si>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</si>
  <si>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</si>
  <si>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</si>
  <si>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</si>
  <si>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</si>
  <si>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</si>
  <si>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</si>
  <si>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</si>
  <si>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</si>
  <si>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</si>
  <si>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</si>
  <si>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</si>
  <si>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</si>
  <si>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</si>
  <si>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</si>
  <si>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</si>
  <si>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</si>
  <si>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</si>
  <si>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</si>
  <si>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</si>
  <si>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</si>
  <si>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</si>
  <si>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</si>
  <si>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</si>
  <si>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</si>
  <si>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</si>
  <si>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</si>
  <si>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</si>
  <si>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</si>
  <si>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</si>
  <si>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</si>
  <si>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</si>
  <si>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</si>
  <si>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</si>
  <si>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</si>
  <si>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</si>
  <si>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</si>
  <si>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</si>
  <si>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</si>
  <si>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</si>
  <si>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</si>
  <si>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</si>
  <si>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</si>
  <si>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</si>
  <si>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</si>
  <si>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</si>
  <si>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210005</t>
    <phoneticPr fontId="13"/>
  </si>
  <si>
    <t>ｷﾞﾌｹﾝ</t>
    <phoneticPr fontId="13"/>
  </si>
  <si>
    <t>212016</t>
  </si>
  <si>
    <t>岐阜県</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</si>
  <si>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</si>
  <si>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</si>
  <si>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</si>
  <si>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</si>
  <si>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</si>
  <si>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</si>
  <si>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</si>
  <si>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</si>
  <si>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</si>
  <si>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</si>
  <si>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</si>
  <si>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</si>
  <si>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</si>
  <si>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</si>
  <si>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</si>
  <si>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</si>
  <si>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</si>
  <si>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</si>
  <si>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</si>
  <si>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</si>
  <si>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</si>
  <si>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</si>
  <si>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</si>
  <si>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</si>
  <si>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</si>
  <si>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</si>
  <si>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</si>
  <si>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</si>
  <si>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</si>
  <si>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</si>
  <si>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</si>
  <si>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</si>
  <si>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</si>
  <si>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</si>
  <si>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</si>
  <si>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</si>
  <si>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</si>
  <si>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</si>
  <si>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</si>
  <si>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</si>
  <si>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</si>
  <si>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</si>
  <si>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</si>
  <si>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</si>
  <si>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</si>
  <si>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</si>
  <si>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</si>
  <si>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</si>
  <si>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</si>
  <si>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</si>
  <si>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</si>
  <si>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</si>
  <si>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</si>
  <si>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</si>
  <si>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</si>
  <si>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phoneticPr fontId="13"/>
  </si>
  <si>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</si>
  <si>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</si>
  <si>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</si>
  <si>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</si>
  <si>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</si>
  <si>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</si>
  <si>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</si>
  <si>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</si>
  <si>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</si>
  <si>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</si>
  <si>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</si>
  <si>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</si>
  <si>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</si>
  <si>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</si>
  <si>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</si>
  <si>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</si>
  <si>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</si>
  <si>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</si>
  <si>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</si>
  <si>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</si>
  <si>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</si>
  <si>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</si>
  <si>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</si>
  <si>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</si>
  <si>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</si>
  <si>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</si>
  <si>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</si>
  <si>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</si>
  <si>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</si>
  <si>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</si>
  <si>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</si>
  <si>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</si>
  <si>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</si>
  <si>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</si>
  <si>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</si>
  <si>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</si>
  <si>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</si>
  <si>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</si>
  <si>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</si>
  <si>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</si>
  <si>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</si>
  <si>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</si>
  <si>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</si>
  <si>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</si>
  <si>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</si>
  <si>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</si>
  <si>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</si>
  <si>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</si>
  <si>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</si>
  <si>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</si>
  <si>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</si>
  <si>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</si>
  <si>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</si>
  <si>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</si>
  <si>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</si>
  <si>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</si>
  <si>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</si>
  <si>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</si>
  <si>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</si>
  <si>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</si>
  <si>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</si>
  <si>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</si>
  <si>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</si>
  <si>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</si>
  <si>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</si>
  <si>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</si>
  <si>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</si>
  <si>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220001</t>
    <phoneticPr fontId="13"/>
  </si>
  <si>
    <t>ｼｽﾞｵｶｹﾝ</t>
    <phoneticPr fontId="13"/>
  </si>
  <si>
    <t>221007</t>
  </si>
  <si>
    <t>静岡県</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</si>
  <si>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</si>
  <si>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</si>
  <si>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</si>
  <si>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</si>
  <si>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</si>
  <si>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</si>
  <si>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</si>
  <si>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</si>
  <si>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</si>
  <si>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</si>
  <si>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</si>
  <si>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</si>
  <si>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</si>
  <si>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</si>
  <si>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</si>
  <si>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</si>
  <si>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</si>
  <si>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</si>
  <si>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</si>
  <si>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</si>
  <si>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</si>
  <si>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</si>
  <si>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</si>
  <si>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</si>
  <si>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</si>
  <si>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</si>
  <si>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</si>
  <si>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</si>
  <si>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</si>
  <si>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</si>
  <si>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</si>
  <si>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</si>
  <si>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</si>
  <si>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</si>
  <si>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</si>
  <si>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</si>
  <si>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</si>
  <si>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</si>
  <si>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</si>
  <si>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</si>
  <si>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</si>
  <si>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</si>
  <si>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</si>
  <si>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</si>
  <si>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</si>
  <si>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</si>
  <si>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</si>
  <si>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</si>
  <si>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</si>
  <si>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</si>
  <si>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</si>
  <si>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</si>
  <si>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</si>
  <si>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</si>
  <si>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</si>
  <si>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</si>
  <si>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</si>
  <si>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</si>
  <si>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</si>
  <si>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</si>
  <si>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</si>
  <si>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</si>
  <si>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</si>
  <si>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</si>
  <si>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</si>
  <si>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</si>
  <si>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</si>
  <si>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</si>
  <si>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</si>
  <si>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</si>
  <si>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</si>
  <si>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</si>
  <si>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</si>
  <si>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</si>
  <si>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</si>
  <si>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</si>
  <si>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</si>
  <si>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</si>
  <si>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</si>
  <si>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</si>
  <si>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</si>
  <si>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</si>
  <si>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</si>
  <si>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</si>
  <si>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</si>
  <si>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</si>
  <si>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</si>
  <si>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</si>
  <si>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</si>
  <si>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</si>
  <si>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</si>
  <si>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</si>
  <si>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</si>
  <si>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</si>
  <si>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</si>
  <si>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</si>
  <si>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</si>
  <si>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</si>
  <si>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</si>
  <si>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phoneticPr fontId="13"/>
  </si>
  <si>
    <t>224618</t>
  </si>
  <si>
    <t>230006</t>
    <phoneticPr fontId="13"/>
  </si>
  <si>
    <t>ｱｲﾁｹﾝ</t>
    <phoneticPr fontId="13"/>
  </si>
  <si>
    <t>231002</t>
  </si>
  <si>
    <t>愛知県</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</si>
  <si>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</si>
  <si>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</si>
  <si>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</si>
  <si>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</si>
  <si>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</si>
  <si>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</si>
  <si>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</si>
  <si>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</si>
  <si>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</si>
  <si>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</si>
  <si>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</si>
  <si>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</si>
  <si>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</si>
  <si>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</si>
  <si>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</si>
  <si>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</si>
  <si>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</si>
  <si>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</si>
  <si>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</si>
  <si>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</si>
  <si>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</si>
  <si>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</si>
  <si>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</si>
  <si>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</si>
  <si>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</si>
  <si>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</si>
  <si>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</si>
  <si>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</si>
  <si>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</si>
  <si>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</si>
  <si>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</si>
  <si>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</si>
  <si>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</si>
  <si>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</si>
  <si>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</si>
  <si>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</si>
  <si>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</si>
  <si>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</si>
  <si>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phoneticPr fontId="13"/>
  </si>
  <si>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</si>
  <si>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</si>
  <si>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</si>
  <si>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</si>
  <si>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</si>
  <si>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</si>
  <si>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</si>
  <si>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</si>
  <si>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</si>
  <si>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</si>
  <si>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</si>
  <si>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</si>
  <si>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</si>
  <si>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</si>
  <si>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</si>
  <si>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</si>
  <si>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</si>
  <si>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</si>
  <si>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</si>
  <si>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</si>
  <si>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</si>
  <si>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</si>
  <si>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</si>
  <si>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</si>
  <si>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</si>
  <si>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</si>
  <si>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</si>
  <si>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</si>
  <si>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</si>
  <si>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</si>
  <si>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</si>
  <si>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</si>
  <si>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</si>
  <si>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</si>
  <si>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</si>
  <si>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phoneticPr fontId="13"/>
  </si>
  <si>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</si>
  <si>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</si>
  <si>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</si>
  <si>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</si>
  <si>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</si>
  <si>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</si>
  <si>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</si>
  <si>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</si>
  <si>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</si>
  <si>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</si>
  <si>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</si>
  <si>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</si>
  <si>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</si>
  <si>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</si>
  <si>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phoneticPr fontId="13"/>
  </si>
  <si>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</si>
  <si>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</si>
  <si>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</si>
  <si>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</si>
  <si>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</si>
  <si>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</si>
  <si>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</si>
  <si>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</si>
  <si>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</si>
  <si>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</si>
  <si>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</si>
  <si>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</si>
  <si>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</si>
  <si>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</si>
  <si>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</si>
  <si>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</si>
  <si>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</si>
  <si>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</si>
  <si>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</si>
  <si>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</si>
  <si>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</si>
  <si>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</si>
  <si>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</si>
  <si>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</si>
  <si>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</si>
  <si>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</si>
  <si>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</si>
  <si>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</si>
  <si>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</si>
  <si>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</si>
  <si>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</si>
  <si>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</si>
  <si>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</si>
  <si>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</si>
  <si>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</si>
  <si>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</si>
  <si>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</si>
  <si>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</si>
  <si>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</si>
  <si>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</si>
  <si>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</si>
  <si>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</si>
  <si>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</si>
  <si>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</si>
  <si>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</si>
  <si>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</si>
  <si>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</si>
  <si>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</si>
  <si>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</si>
  <si>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</si>
  <si>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</si>
  <si>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</si>
  <si>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</si>
  <si>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</si>
  <si>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</si>
  <si>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</si>
  <si>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</si>
  <si>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</si>
  <si>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</si>
  <si>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</si>
  <si>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</si>
  <si>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</si>
  <si>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</si>
  <si>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</si>
  <si>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</si>
  <si>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</si>
  <si>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</si>
  <si>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</si>
  <si>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</si>
  <si>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</si>
  <si>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240001</t>
    <phoneticPr fontId="13"/>
  </si>
  <si>
    <t>ﾐｴｹﾝ</t>
    <phoneticPr fontId="13"/>
  </si>
  <si>
    <t>242012</t>
  </si>
  <si>
    <t>三重県</t>
  </si>
  <si>
    <t>津市</t>
  </si>
  <si>
    <t>ﾐｴｹﾝ</t>
  </si>
  <si>
    <t>ﾂｼ</t>
  </si>
  <si>
    <t>242021</t>
  </si>
  <si>
    <t>四日市市</t>
  </si>
  <si>
    <t>ﾖｯｶｲﾁｼ</t>
    <phoneticPr fontId="13"/>
  </si>
  <si>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</si>
  <si>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</si>
  <si>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</si>
  <si>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</si>
  <si>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</si>
  <si>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</si>
  <si>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</si>
  <si>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</si>
  <si>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</si>
  <si>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</si>
  <si>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</si>
  <si>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</si>
  <si>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</si>
  <si>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</si>
  <si>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</si>
  <si>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</si>
  <si>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</si>
  <si>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</si>
  <si>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</si>
  <si>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</si>
  <si>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</si>
  <si>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</si>
  <si>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</si>
  <si>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</si>
  <si>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</si>
  <si>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</si>
  <si>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</si>
  <si>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</si>
  <si>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</si>
  <si>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</si>
  <si>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</si>
  <si>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</si>
  <si>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</si>
  <si>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</si>
  <si>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</si>
  <si>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</si>
  <si>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</si>
  <si>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</si>
  <si>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</si>
  <si>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</si>
  <si>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</si>
  <si>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</si>
  <si>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</si>
  <si>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</si>
  <si>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</si>
  <si>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</si>
  <si>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</si>
  <si>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</si>
  <si>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</si>
  <si>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</si>
  <si>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</si>
  <si>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</si>
  <si>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</si>
  <si>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</si>
  <si>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</si>
  <si>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</si>
  <si>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</si>
  <si>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</si>
  <si>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</si>
  <si>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</si>
  <si>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</si>
  <si>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</si>
  <si>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</si>
  <si>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</si>
  <si>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</si>
  <si>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</si>
  <si>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</si>
  <si>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</si>
  <si>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</si>
  <si>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</si>
  <si>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</si>
  <si>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</si>
  <si>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</si>
  <si>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</si>
  <si>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</si>
  <si>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</si>
  <si>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</si>
  <si>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250007</t>
    <phoneticPr fontId="13"/>
  </si>
  <si>
    <t>ｼｶﾞｹﾝ</t>
    <phoneticPr fontId="13"/>
  </si>
  <si>
    <t>252018</t>
  </si>
  <si>
    <t>滋賀県</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</si>
  <si>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</si>
  <si>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</si>
  <si>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</si>
  <si>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</si>
  <si>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</si>
  <si>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</si>
  <si>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</si>
  <si>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</si>
  <si>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</si>
  <si>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</si>
  <si>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</si>
  <si>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</si>
  <si>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</si>
  <si>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</si>
  <si>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</si>
  <si>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</si>
  <si>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</si>
  <si>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</si>
  <si>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</si>
  <si>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</si>
  <si>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phoneticPr fontId="13"/>
  </si>
  <si>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</si>
  <si>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</si>
  <si>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</si>
  <si>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</si>
  <si>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</si>
  <si>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</si>
  <si>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</si>
  <si>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</si>
  <si>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</si>
  <si>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</si>
  <si>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</si>
  <si>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</si>
  <si>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</si>
  <si>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</si>
  <si>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</si>
  <si>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</si>
  <si>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</si>
  <si>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</si>
  <si>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</si>
  <si>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</si>
  <si>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</si>
  <si>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</si>
  <si>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</si>
  <si>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</si>
  <si>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</si>
  <si>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</si>
  <si>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</si>
  <si>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</si>
  <si>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</si>
  <si>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</si>
  <si>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</si>
  <si>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</si>
  <si>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</si>
  <si>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</si>
  <si>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</si>
  <si>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</si>
  <si>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260002</t>
    <phoneticPr fontId="13"/>
  </si>
  <si>
    <t>ｷｮｳﾄﾌ</t>
    <phoneticPr fontId="13"/>
  </si>
  <si>
    <t>261009</t>
  </si>
  <si>
    <t>京都府</t>
  </si>
  <si>
    <t>京都市</t>
  </si>
  <si>
    <t>ｷｮｳﾄﾌ</t>
  </si>
  <si>
    <t>ｷｮｳﾄｼ</t>
    <phoneticPr fontId="13"/>
  </si>
  <si>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</si>
  <si>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</si>
  <si>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</si>
  <si>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</si>
  <si>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</si>
  <si>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</si>
  <si>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</si>
  <si>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</si>
  <si>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</si>
  <si>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</si>
  <si>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</si>
  <si>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</si>
  <si>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</si>
  <si>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</si>
  <si>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</si>
  <si>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</si>
  <si>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</si>
  <si>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</si>
  <si>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</si>
  <si>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</si>
  <si>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phoneticPr fontId="13"/>
  </si>
  <si>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</si>
  <si>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</si>
  <si>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</si>
  <si>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</si>
  <si>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</si>
  <si>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</si>
  <si>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</si>
  <si>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</si>
  <si>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</si>
  <si>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</si>
  <si>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</si>
  <si>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</si>
  <si>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</si>
  <si>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</si>
  <si>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</si>
  <si>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</si>
  <si>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</si>
  <si>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</si>
  <si>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</si>
  <si>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</si>
  <si>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phoneticPr fontId="13"/>
  </si>
  <si>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</si>
  <si>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</si>
  <si>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</si>
  <si>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</si>
  <si>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</si>
  <si>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</si>
  <si>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</si>
  <si>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</si>
  <si>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</si>
  <si>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</si>
  <si>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</si>
  <si>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</si>
  <si>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</si>
  <si>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</si>
  <si>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</si>
  <si>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</si>
  <si>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</si>
  <si>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</si>
  <si>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</si>
  <si>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</si>
  <si>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</si>
  <si>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</si>
  <si>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</si>
  <si>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</si>
  <si>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</si>
  <si>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</si>
  <si>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</si>
  <si>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</si>
  <si>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</si>
  <si>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</si>
  <si>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</si>
  <si>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</si>
  <si>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</si>
  <si>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270008</t>
    <phoneticPr fontId="13"/>
  </si>
  <si>
    <t>ｵｵｻｶﾌ</t>
    <phoneticPr fontId="13"/>
  </si>
  <si>
    <t>271004</t>
  </si>
  <si>
    <t>大阪府</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</si>
  <si>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</si>
  <si>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</si>
  <si>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</si>
  <si>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</si>
  <si>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</si>
  <si>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</si>
  <si>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</si>
  <si>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</si>
  <si>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</si>
  <si>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</si>
  <si>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</si>
  <si>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</si>
  <si>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</si>
  <si>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</si>
  <si>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</si>
  <si>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</si>
  <si>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</si>
  <si>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</si>
  <si>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</si>
  <si>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</si>
  <si>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</si>
  <si>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</si>
  <si>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</si>
  <si>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</si>
  <si>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</si>
  <si>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</si>
  <si>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</si>
  <si>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</si>
  <si>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</si>
  <si>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</si>
  <si>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</si>
  <si>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</si>
  <si>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</si>
  <si>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</si>
  <si>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</si>
  <si>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</si>
  <si>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</si>
  <si>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</si>
  <si>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</si>
  <si>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</si>
  <si>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</si>
  <si>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</si>
  <si>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</si>
  <si>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</si>
  <si>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</si>
  <si>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</si>
  <si>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</si>
  <si>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</si>
  <si>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</si>
  <si>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</si>
  <si>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</si>
  <si>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</si>
  <si>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</si>
  <si>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</si>
  <si>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</si>
  <si>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</si>
  <si>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</si>
  <si>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</si>
  <si>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</si>
  <si>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</si>
  <si>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</si>
  <si>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</si>
  <si>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</si>
  <si>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</si>
  <si>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</si>
  <si>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</si>
  <si>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</si>
  <si>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</si>
  <si>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</si>
  <si>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</si>
  <si>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</si>
  <si>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</si>
  <si>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</si>
  <si>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phoneticPr fontId="13"/>
  </si>
  <si>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</si>
  <si>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</si>
  <si>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</si>
  <si>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</si>
  <si>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</si>
  <si>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</si>
  <si>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</si>
  <si>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</si>
  <si>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</si>
  <si>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</si>
  <si>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</si>
  <si>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</si>
  <si>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</si>
  <si>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</si>
  <si>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</si>
  <si>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</si>
  <si>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</si>
  <si>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</si>
  <si>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</si>
  <si>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</si>
  <si>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</si>
  <si>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</si>
  <si>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</si>
  <si>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</si>
  <si>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</si>
  <si>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</si>
  <si>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</si>
  <si>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</si>
  <si>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</si>
  <si>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</si>
  <si>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</si>
  <si>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</si>
  <si>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</si>
  <si>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</si>
  <si>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</si>
  <si>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</si>
  <si>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</si>
  <si>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</si>
  <si>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</si>
  <si>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</si>
  <si>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</si>
  <si>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</si>
  <si>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</si>
  <si>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</si>
  <si>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</si>
  <si>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</si>
  <si>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</si>
  <si>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</si>
  <si>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</si>
  <si>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</si>
  <si>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</si>
  <si>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</si>
  <si>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</si>
  <si>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</si>
  <si>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280003</t>
    <phoneticPr fontId="13"/>
  </si>
  <si>
    <t>ﾋｮｳｺﾞｹﾝ</t>
    <phoneticPr fontId="13"/>
  </si>
  <si>
    <t>281000</t>
  </si>
  <si>
    <t>兵庫県</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</si>
  <si>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</si>
  <si>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</si>
  <si>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</si>
  <si>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</si>
  <si>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</si>
  <si>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</si>
  <si>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</si>
  <si>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</si>
  <si>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</si>
  <si>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</si>
  <si>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</si>
  <si>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</si>
  <si>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</si>
  <si>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</si>
  <si>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</si>
  <si>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</si>
  <si>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</si>
  <si>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</si>
  <si>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</si>
  <si>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</si>
  <si>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</si>
  <si>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</si>
  <si>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</si>
  <si>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</si>
  <si>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</si>
  <si>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</si>
  <si>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</si>
  <si>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</si>
  <si>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</si>
  <si>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</si>
  <si>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</si>
  <si>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</si>
  <si>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</si>
  <si>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</si>
  <si>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</si>
  <si>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</si>
  <si>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</si>
  <si>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</si>
  <si>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</si>
  <si>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</si>
  <si>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</si>
  <si>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</si>
  <si>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</si>
  <si>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</si>
  <si>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</si>
  <si>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</si>
  <si>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</si>
  <si>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</si>
  <si>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</si>
  <si>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</si>
  <si>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</si>
  <si>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</si>
  <si>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</si>
  <si>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</si>
  <si>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</si>
  <si>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</si>
  <si>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</si>
  <si>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</si>
  <si>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</si>
  <si>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</si>
  <si>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phoneticPr fontId="13"/>
  </si>
  <si>
    <t>丹波篠山市</t>
    <phoneticPr fontId="13"/>
  </si>
  <si>
    <t>ﾀﾝﾊﾞｻｻﾔﾏｼ</t>
    <phoneticPr fontId="13"/>
  </si>
  <si>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</si>
  <si>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</si>
  <si>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</si>
  <si>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</si>
  <si>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</si>
  <si>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</si>
  <si>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</si>
  <si>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</si>
  <si>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</si>
  <si>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</si>
  <si>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</si>
  <si>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</si>
  <si>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</si>
  <si>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</si>
  <si>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</si>
  <si>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</si>
  <si>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</si>
  <si>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</si>
  <si>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</si>
  <si>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</si>
  <si>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</si>
  <si>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</si>
  <si>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</si>
  <si>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</si>
  <si>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</si>
  <si>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</si>
  <si>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</si>
  <si>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</si>
  <si>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</si>
  <si>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</si>
  <si>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</si>
  <si>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</si>
  <si>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</si>
  <si>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</si>
  <si>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</si>
  <si>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</si>
  <si>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</si>
  <si>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</si>
  <si>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</si>
  <si>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</si>
  <si>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</si>
  <si>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</si>
  <si>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</si>
  <si>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</si>
  <si>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</si>
  <si>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</si>
  <si>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</si>
  <si>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</si>
  <si>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</si>
  <si>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</si>
  <si>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</si>
  <si>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</si>
  <si>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</si>
  <si>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</si>
  <si>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</si>
  <si>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</si>
  <si>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</si>
  <si>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290009</t>
    <phoneticPr fontId="13"/>
  </si>
  <si>
    <t>ﾅﾗｹﾝ</t>
    <phoneticPr fontId="13"/>
  </si>
  <si>
    <t>292010</t>
  </si>
  <si>
    <t>奈良県</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</si>
  <si>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</si>
  <si>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</si>
  <si>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</si>
  <si>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</si>
  <si>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</si>
  <si>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</si>
  <si>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</si>
  <si>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</si>
  <si>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</si>
  <si>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</si>
  <si>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</si>
  <si>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</si>
  <si>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</si>
  <si>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</si>
  <si>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</si>
  <si>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</si>
  <si>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</si>
  <si>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</si>
  <si>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</si>
  <si>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</si>
  <si>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phoneticPr fontId="13"/>
  </si>
  <si>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</si>
  <si>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</si>
  <si>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</si>
  <si>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</si>
  <si>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</si>
  <si>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</si>
  <si>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</si>
  <si>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</si>
  <si>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</si>
  <si>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</si>
  <si>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</si>
  <si>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</si>
  <si>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</si>
  <si>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</si>
  <si>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</si>
  <si>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</si>
  <si>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</si>
  <si>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</si>
  <si>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</si>
  <si>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</si>
  <si>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</si>
  <si>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</si>
  <si>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</si>
  <si>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</si>
  <si>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</si>
  <si>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</si>
  <si>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</si>
  <si>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</si>
  <si>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</si>
  <si>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</si>
  <si>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</si>
  <si>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</si>
  <si>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</si>
  <si>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</si>
  <si>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</si>
  <si>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</si>
  <si>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</si>
  <si>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</si>
  <si>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</si>
  <si>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</si>
  <si>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</si>
  <si>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</si>
  <si>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</si>
  <si>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</si>
  <si>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</si>
  <si>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</si>
  <si>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</si>
  <si>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</si>
  <si>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</si>
  <si>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</si>
  <si>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</si>
  <si>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</si>
  <si>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</si>
  <si>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</si>
  <si>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</si>
  <si>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</si>
  <si>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</si>
  <si>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</si>
  <si>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</si>
  <si>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</si>
  <si>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</si>
  <si>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</si>
  <si>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</si>
  <si>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</si>
  <si>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</si>
  <si>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</si>
  <si>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</si>
  <si>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</si>
  <si>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</si>
  <si>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</si>
  <si>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</si>
  <si>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</si>
  <si>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</si>
  <si>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</si>
  <si>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</si>
  <si>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</si>
  <si>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</si>
  <si>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</si>
  <si>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</si>
  <si>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</si>
  <si>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</si>
  <si>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</si>
  <si>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</si>
  <si>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</si>
  <si>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</si>
  <si>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</si>
  <si>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</si>
  <si>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</si>
  <si>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</si>
  <si>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</si>
  <si>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</si>
  <si>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</si>
  <si>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</si>
  <si>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300004</t>
    <phoneticPr fontId="13"/>
  </si>
  <si>
    <t>ﾜｶﾔﾏｹﾝ</t>
    <phoneticPr fontId="13"/>
  </si>
  <si>
    <t>302015</t>
  </si>
  <si>
    <t>和歌山県</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</si>
  <si>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</si>
  <si>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</si>
  <si>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</si>
  <si>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</si>
  <si>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</si>
  <si>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</si>
  <si>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</si>
  <si>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</si>
  <si>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</si>
  <si>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</si>
  <si>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</si>
  <si>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</si>
  <si>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</si>
  <si>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</si>
  <si>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</si>
  <si>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</si>
  <si>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</si>
  <si>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</si>
  <si>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</si>
  <si>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</si>
  <si>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</si>
  <si>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</si>
  <si>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</si>
  <si>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</si>
  <si>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</si>
  <si>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</si>
  <si>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</si>
  <si>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</si>
  <si>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</si>
  <si>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</si>
  <si>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</si>
  <si>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</si>
  <si>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</si>
  <si>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</si>
  <si>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</si>
  <si>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</si>
  <si>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</si>
  <si>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</si>
  <si>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</si>
  <si>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</si>
  <si>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</si>
  <si>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</si>
  <si>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</si>
  <si>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</si>
  <si>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</si>
  <si>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</si>
  <si>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</si>
  <si>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</si>
  <si>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</si>
  <si>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</si>
  <si>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</si>
  <si>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</si>
  <si>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</si>
  <si>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</si>
  <si>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</si>
  <si>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</si>
  <si>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</si>
  <si>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</si>
  <si>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</si>
  <si>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</si>
  <si>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</si>
  <si>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</si>
  <si>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</si>
  <si>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</si>
  <si>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</si>
  <si>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</si>
  <si>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</si>
  <si>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</si>
  <si>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</si>
  <si>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</si>
  <si>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</si>
  <si>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</si>
  <si>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</si>
  <si>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</si>
  <si>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</si>
  <si>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</si>
  <si>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</si>
  <si>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</si>
  <si>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</si>
  <si>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</si>
  <si>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</si>
  <si>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</si>
  <si>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</si>
  <si>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</si>
  <si>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</si>
  <si>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310000</t>
    <phoneticPr fontId="13"/>
  </si>
  <si>
    <t>ﾄｯﾄﾘｹﾝ</t>
    <phoneticPr fontId="13"/>
  </si>
  <si>
    <t>312011</t>
  </si>
  <si>
    <t>鳥取県</t>
  </si>
  <si>
    <t>鳥取市</t>
  </si>
  <si>
    <t>ﾄｯﾄﾘｹﾝ</t>
  </si>
  <si>
    <t>ﾄｯﾄﾘｼ</t>
    <phoneticPr fontId="13"/>
  </si>
  <si>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</si>
  <si>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</si>
  <si>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</si>
  <si>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</si>
  <si>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</si>
  <si>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</si>
  <si>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</si>
  <si>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</si>
  <si>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</si>
  <si>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</si>
  <si>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</si>
  <si>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</si>
  <si>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</si>
  <si>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</si>
  <si>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</si>
  <si>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</si>
  <si>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phoneticPr fontId="13"/>
  </si>
  <si>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</si>
  <si>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</si>
  <si>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</si>
  <si>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</si>
  <si>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</si>
  <si>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</si>
  <si>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</si>
  <si>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</si>
  <si>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</si>
  <si>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</si>
  <si>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</si>
  <si>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</si>
  <si>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</si>
  <si>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</si>
  <si>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</si>
  <si>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</si>
  <si>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</si>
  <si>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</si>
  <si>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</si>
  <si>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</si>
  <si>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</si>
  <si>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</si>
  <si>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</si>
  <si>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</si>
  <si>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</si>
  <si>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</si>
  <si>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</si>
  <si>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</si>
  <si>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</si>
  <si>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</si>
  <si>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</si>
  <si>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</si>
  <si>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320005</t>
    <phoneticPr fontId="13"/>
  </si>
  <si>
    <t>ｼﾏﾈｹﾝ</t>
    <phoneticPr fontId="13"/>
  </si>
  <si>
    <t>322016</t>
  </si>
  <si>
    <t>島根県</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</si>
  <si>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</si>
  <si>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</si>
  <si>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</si>
  <si>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</si>
  <si>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</si>
  <si>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</si>
  <si>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</si>
  <si>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</si>
  <si>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</si>
  <si>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</si>
  <si>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</si>
  <si>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</si>
  <si>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</si>
  <si>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</si>
  <si>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</si>
  <si>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</si>
  <si>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</si>
  <si>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</si>
  <si>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</si>
  <si>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</si>
  <si>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</si>
  <si>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</si>
  <si>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</si>
  <si>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</si>
  <si>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</si>
  <si>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</si>
  <si>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</si>
  <si>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</si>
  <si>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</si>
  <si>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</si>
  <si>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</si>
  <si>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</si>
  <si>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</si>
  <si>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</si>
  <si>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</si>
  <si>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</si>
  <si>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</si>
  <si>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</si>
  <si>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</si>
  <si>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</si>
  <si>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</si>
  <si>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</si>
  <si>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phoneticPr fontId="13"/>
  </si>
  <si>
    <t>325252</t>
  </si>
  <si>
    <t>海士町</t>
  </si>
  <si>
    <t>ｱﾏﾁｮｳ</t>
  </si>
  <si>
    <t>325261</t>
  </si>
  <si>
    <t>西ノ島町</t>
  </si>
  <si>
    <t>ﾆｼﾉｼﾏﾁｮｳ</t>
  </si>
  <si>
    <t>325279</t>
  </si>
  <si>
    <t>知夫村</t>
  </si>
  <si>
    <t>ﾁﾌﾞﾑﾗ</t>
  </si>
  <si>
    <t>325287</t>
  </si>
  <si>
    <t>隠岐の島町</t>
  </si>
  <si>
    <t>ｵｷﾉｼﾏﾁｮｳ</t>
  </si>
  <si>
    <t>330001</t>
    <phoneticPr fontId="13"/>
  </si>
  <si>
    <t>ｵｶﾔﾏｹﾝ</t>
    <phoneticPr fontId="13"/>
  </si>
  <si>
    <t>331007</t>
  </si>
  <si>
    <t>岡山県</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</si>
  <si>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</si>
  <si>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</si>
  <si>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</si>
  <si>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</si>
  <si>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</si>
  <si>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</si>
  <si>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</si>
  <si>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</si>
  <si>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</si>
  <si>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</si>
  <si>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</si>
  <si>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</si>
  <si>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</si>
  <si>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</si>
  <si>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</si>
  <si>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</si>
  <si>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</si>
  <si>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</si>
  <si>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</si>
  <si>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</si>
  <si>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</si>
  <si>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</si>
  <si>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</si>
  <si>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</si>
  <si>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</si>
  <si>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</si>
  <si>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</si>
  <si>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</si>
  <si>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</si>
  <si>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</si>
  <si>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</si>
  <si>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</si>
  <si>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</si>
  <si>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</si>
  <si>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</si>
  <si>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</si>
  <si>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</si>
  <si>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</si>
  <si>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</si>
  <si>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</si>
  <si>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</si>
  <si>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</si>
  <si>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</si>
  <si>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</si>
  <si>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</si>
  <si>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</si>
  <si>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</si>
  <si>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</si>
  <si>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</si>
  <si>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</si>
  <si>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</si>
  <si>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</si>
  <si>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</si>
  <si>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</si>
  <si>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</si>
  <si>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</si>
  <si>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</si>
  <si>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</si>
  <si>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</si>
  <si>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</si>
  <si>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</si>
  <si>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</si>
  <si>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</si>
  <si>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</si>
  <si>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</si>
  <si>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</si>
  <si>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</si>
  <si>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</si>
  <si>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</si>
  <si>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</si>
  <si>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</si>
  <si>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</si>
  <si>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</si>
  <si>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</si>
  <si>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</si>
  <si>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</si>
  <si>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</si>
  <si>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</si>
  <si>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</si>
  <si>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</si>
  <si>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340006</t>
    <phoneticPr fontId="13"/>
  </si>
  <si>
    <t>ﾋﾛｼﾏｹﾝ</t>
    <phoneticPr fontId="13"/>
  </si>
  <si>
    <t>341002</t>
  </si>
  <si>
    <t>広島県</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</si>
  <si>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</si>
  <si>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</si>
  <si>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</si>
  <si>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</si>
  <si>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</si>
  <si>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</si>
  <si>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</si>
  <si>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</si>
  <si>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</si>
  <si>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</si>
  <si>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</si>
  <si>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</si>
  <si>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</si>
  <si>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</si>
  <si>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</si>
  <si>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</si>
  <si>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</si>
  <si>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</si>
  <si>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</si>
  <si>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</si>
  <si>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</si>
  <si>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</si>
  <si>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</si>
  <si>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</si>
  <si>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</si>
  <si>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</si>
  <si>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</si>
  <si>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</si>
  <si>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</si>
  <si>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</si>
  <si>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</si>
  <si>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</si>
  <si>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</si>
  <si>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</si>
  <si>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</si>
  <si>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</si>
  <si>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</si>
  <si>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</si>
  <si>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</si>
  <si>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</si>
  <si>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</si>
  <si>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</si>
  <si>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</si>
  <si>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</si>
  <si>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</si>
  <si>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</si>
  <si>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</si>
  <si>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</si>
  <si>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</si>
  <si>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</si>
  <si>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</si>
  <si>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</si>
  <si>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</si>
  <si>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</si>
  <si>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</si>
  <si>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</si>
  <si>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</si>
  <si>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</si>
  <si>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</si>
  <si>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</si>
  <si>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</si>
  <si>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</si>
  <si>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</si>
  <si>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</si>
  <si>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</si>
  <si>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</si>
  <si>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350001</t>
    <phoneticPr fontId="13"/>
  </si>
  <si>
    <t>ﾔﾏｸﾞﾁｹﾝ</t>
    <phoneticPr fontId="13"/>
  </si>
  <si>
    <t>352012</t>
  </si>
  <si>
    <t>山口県</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</si>
  <si>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</si>
  <si>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</si>
  <si>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</si>
  <si>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</si>
  <si>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</si>
  <si>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</si>
  <si>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</si>
  <si>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</si>
  <si>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</si>
  <si>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</si>
  <si>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</si>
  <si>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</si>
  <si>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</si>
  <si>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</si>
  <si>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</si>
  <si>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</si>
  <si>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</si>
  <si>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</si>
  <si>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</si>
  <si>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</si>
  <si>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</si>
  <si>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</si>
  <si>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</si>
  <si>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</si>
  <si>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</si>
  <si>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</si>
  <si>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</si>
  <si>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</si>
  <si>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</si>
  <si>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</si>
  <si>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</si>
  <si>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</si>
  <si>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</si>
  <si>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</si>
  <si>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</si>
  <si>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phoneticPr fontId="13"/>
  </si>
  <si>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</si>
  <si>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</si>
  <si>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</si>
  <si>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</si>
  <si>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</si>
  <si>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</si>
  <si>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</si>
  <si>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</si>
  <si>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</si>
  <si>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</si>
  <si>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</si>
  <si>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</si>
  <si>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</si>
  <si>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</si>
  <si>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</si>
  <si>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</si>
  <si>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</si>
  <si>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</si>
  <si>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</si>
  <si>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</si>
  <si>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</si>
  <si>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360007</t>
    <phoneticPr fontId="13"/>
  </si>
  <si>
    <t>ﾄｸｼﾏｹﾝ</t>
    <phoneticPr fontId="13"/>
  </si>
  <si>
    <t>362018</t>
  </si>
  <si>
    <t>徳島県</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</si>
  <si>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</si>
  <si>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</si>
  <si>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</si>
  <si>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</si>
  <si>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</si>
  <si>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</si>
  <si>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</si>
  <si>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</si>
  <si>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</si>
  <si>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</si>
  <si>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</si>
  <si>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</si>
  <si>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</si>
  <si>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</si>
  <si>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</si>
  <si>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</si>
  <si>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</si>
  <si>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</si>
  <si>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</si>
  <si>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</si>
  <si>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</si>
  <si>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</si>
  <si>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</si>
  <si>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</si>
  <si>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</si>
  <si>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</si>
  <si>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</si>
  <si>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</si>
  <si>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</si>
  <si>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</si>
  <si>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</si>
  <si>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</si>
  <si>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</si>
  <si>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</si>
  <si>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</si>
  <si>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</si>
  <si>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</si>
  <si>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</si>
  <si>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</si>
  <si>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</si>
  <si>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</si>
  <si>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</si>
  <si>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</si>
  <si>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</si>
  <si>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</si>
  <si>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</si>
  <si>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</si>
  <si>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</si>
  <si>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</si>
  <si>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</si>
  <si>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</si>
  <si>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</si>
  <si>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</si>
  <si>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</si>
  <si>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</si>
  <si>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</si>
  <si>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</si>
  <si>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</si>
  <si>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</si>
  <si>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</si>
  <si>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</si>
  <si>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</si>
  <si>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</si>
  <si>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</si>
  <si>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</si>
  <si>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</si>
  <si>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</si>
  <si>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</si>
  <si>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</si>
  <si>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</si>
  <si>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</si>
  <si>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370002</t>
    <phoneticPr fontId="13"/>
  </si>
  <si>
    <t>ｶｶﾞﾜｹﾝ</t>
    <phoneticPr fontId="13"/>
  </si>
  <si>
    <t>372013</t>
  </si>
  <si>
    <t>香川県</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</si>
  <si>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</si>
  <si>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</si>
  <si>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</si>
  <si>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</si>
  <si>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</si>
  <si>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</si>
  <si>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</si>
  <si>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</si>
  <si>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</si>
  <si>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</si>
  <si>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</si>
  <si>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</si>
  <si>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</si>
  <si>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</si>
  <si>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</si>
  <si>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</si>
  <si>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</si>
  <si>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</si>
  <si>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</si>
  <si>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</si>
  <si>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</si>
  <si>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</si>
  <si>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</si>
  <si>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</si>
  <si>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</si>
  <si>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</si>
  <si>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</si>
  <si>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</si>
  <si>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</si>
  <si>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</si>
  <si>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</si>
  <si>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</si>
  <si>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</si>
  <si>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</si>
  <si>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</si>
  <si>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</si>
  <si>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</si>
  <si>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</si>
  <si>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</si>
  <si>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</si>
  <si>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</si>
  <si>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</si>
  <si>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</si>
  <si>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</si>
  <si>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</si>
  <si>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</si>
  <si>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</si>
  <si>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</si>
  <si>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</si>
  <si>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</si>
  <si>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</si>
  <si>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380008</t>
    <phoneticPr fontId="13"/>
  </si>
  <si>
    <t>ｴﾋﾒｹﾝ</t>
    <phoneticPr fontId="13"/>
  </si>
  <si>
    <t>382019</t>
  </si>
  <si>
    <t>愛媛県</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</si>
  <si>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</si>
  <si>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</si>
  <si>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</si>
  <si>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</si>
  <si>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</si>
  <si>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</si>
  <si>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</si>
  <si>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</si>
  <si>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</si>
  <si>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</si>
  <si>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</si>
  <si>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</si>
  <si>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</si>
  <si>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</si>
  <si>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</si>
  <si>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</si>
  <si>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</si>
  <si>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phoneticPr fontId="13"/>
  </si>
  <si>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</si>
  <si>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</si>
  <si>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</si>
  <si>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</si>
  <si>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</si>
  <si>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</si>
  <si>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</si>
  <si>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</si>
  <si>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</si>
  <si>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</si>
  <si>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</si>
  <si>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</si>
  <si>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</si>
  <si>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</si>
  <si>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</si>
  <si>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</si>
  <si>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</si>
  <si>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</si>
  <si>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</si>
  <si>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</si>
  <si>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</si>
  <si>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</si>
  <si>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</si>
  <si>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</si>
  <si>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</si>
  <si>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</si>
  <si>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</si>
  <si>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</si>
  <si>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</si>
  <si>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</si>
  <si>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</si>
  <si>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</si>
  <si>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</si>
  <si>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</si>
  <si>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</si>
  <si>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</si>
  <si>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</si>
  <si>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</si>
  <si>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</si>
  <si>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</si>
  <si>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390003</t>
    <phoneticPr fontId="13"/>
  </si>
  <si>
    <t>ｺｳﾁｹﾝ</t>
    <phoneticPr fontId="13"/>
  </si>
  <si>
    <t>392014</t>
  </si>
  <si>
    <t>高知県</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</si>
  <si>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</si>
  <si>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</si>
  <si>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</si>
  <si>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</si>
  <si>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</si>
  <si>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</si>
  <si>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</si>
  <si>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</si>
  <si>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</si>
  <si>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</si>
  <si>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</si>
  <si>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</si>
  <si>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</si>
  <si>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</si>
  <si>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</si>
  <si>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</si>
  <si>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</si>
  <si>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</si>
  <si>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</si>
  <si>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</si>
  <si>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</si>
  <si>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</si>
  <si>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</si>
  <si>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</si>
  <si>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</si>
  <si>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</si>
  <si>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</si>
  <si>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</si>
  <si>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</si>
  <si>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</si>
  <si>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</si>
  <si>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</si>
  <si>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</si>
  <si>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</si>
  <si>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</si>
  <si>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</si>
  <si>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</si>
  <si>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</si>
  <si>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</si>
  <si>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</si>
  <si>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</si>
  <si>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</si>
  <si>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</si>
  <si>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</si>
  <si>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</si>
  <si>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</si>
  <si>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</si>
  <si>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</si>
  <si>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</si>
  <si>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</si>
  <si>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</si>
  <si>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</si>
  <si>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</si>
  <si>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</si>
  <si>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</si>
  <si>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</si>
  <si>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</si>
  <si>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</si>
  <si>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</si>
  <si>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</si>
  <si>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</si>
  <si>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</si>
  <si>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</si>
  <si>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</si>
  <si>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</si>
  <si>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</si>
  <si>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</si>
  <si>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</si>
  <si>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</si>
  <si>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</si>
  <si>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phoneticPr fontId="13"/>
  </si>
  <si>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</si>
  <si>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</si>
  <si>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</si>
  <si>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</si>
  <si>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</si>
  <si>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</si>
  <si>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</si>
  <si>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</si>
  <si>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</si>
  <si>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</si>
  <si>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</si>
  <si>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</si>
  <si>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</si>
  <si>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</si>
  <si>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</si>
  <si>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</si>
  <si>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</si>
  <si>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</si>
  <si>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</si>
  <si>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</si>
  <si>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</si>
  <si>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</si>
  <si>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</si>
  <si>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</si>
  <si>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</si>
  <si>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</si>
  <si>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</si>
  <si>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</si>
  <si>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</si>
  <si>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</si>
  <si>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400009</t>
    <phoneticPr fontId="13"/>
  </si>
  <si>
    <t>ﾌｸｵｶｹﾝ</t>
    <phoneticPr fontId="13"/>
  </si>
  <si>
    <t>401005</t>
  </si>
  <si>
    <t>福岡県</t>
  </si>
  <si>
    <t>北九州市</t>
  </si>
  <si>
    <t>ﾌｸｵｶｹﾝ</t>
  </si>
  <si>
    <t>ｷﾀｷｭｳｼｭｳｼ</t>
    <phoneticPr fontId="13"/>
  </si>
  <si>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</si>
  <si>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</si>
  <si>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</si>
  <si>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</si>
  <si>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</si>
  <si>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</si>
  <si>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</si>
  <si>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</si>
  <si>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</si>
  <si>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</si>
  <si>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</si>
  <si>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</si>
  <si>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</si>
  <si>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</si>
  <si>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</si>
  <si>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</si>
  <si>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</si>
  <si>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</si>
  <si>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</si>
  <si>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</si>
  <si>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</si>
  <si>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</si>
  <si>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</si>
  <si>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</si>
  <si>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</si>
  <si>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</si>
  <si>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</si>
  <si>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</si>
  <si>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</si>
  <si>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</si>
  <si>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</si>
  <si>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</si>
  <si>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</si>
  <si>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</si>
  <si>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</si>
  <si>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</si>
  <si>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</si>
  <si>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</si>
  <si>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</si>
  <si>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</si>
  <si>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</si>
  <si>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</si>
  <si>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</si>
  <si>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</si>
  <si>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</si>
  <si>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</si>
  <si>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</si>
  <si>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</si>
  <si>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</si>
  <si>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</si>
  <si>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</si>
  <si>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</si>
  <si>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</si>
  <si>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</si>
  <si>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</si>
  <si>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</si>
  <si>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</si>
  <si>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</si>
  <si>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</si>
  <si>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</si>
  <si>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</si>
  <si>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</si>
  <si>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</si>
  <si>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</si>
  <si>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</si>
  <si>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</si>
  <si>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</si>
  <si>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</si>
  <si>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</si>
  <si>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</si>
  <si>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</si>
  <si>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</si>
  <si>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</si>
  <si>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</si>
  <si>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</si>
  <si>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</si>
  <si>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</si>
  <si>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</si>
  <si>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</si>
  <si>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</si>
  <si>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402311</t>
    <phoneticPr fontId="13"/>
  </si>
  <si>
    <t>福岡県</t>
    <rPh sb="0" eb="3">
      <t>フクオカケン</t>
    </rPh>
    <phoneticPr fontId="13"/>
  </si>
  <si>
    <t>那珂川市</t>
    <rPh sb="0" eb="3">
      <t>ナカガワ</t>
    </rPh>
    <rPh sb="3" eb="4">
      <t>シ</t>
    </rPh>
    <phoneticPr fontId="13"/>
  </si>
  <si>
    <t>ﾅｶｶﾞﾜｼ</t>
    <phoneticPr fontId="13"/>
  </si>
  <si>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</si>
  <si>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</si>
  <si>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</si>
  <si>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</si>
  <si>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</si>
  <si>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</si>
  <si>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</si>
  <si>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</si>
  <si>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</si>
  <si>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</si>
  <si>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</si>
  <si>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</si>
  <si>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</si>
  <si>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</si>
  <si>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</si>
  <si>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</si>
  <si>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</si>
  <si>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</si>
  <si>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</si>
  <si>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</si>
  <si>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</si>
  <si>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</si>
  <si>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</si>
  <si>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</si>
  <si>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</si>
  <si>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</si>
  <si>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</si>
  <si>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</si>
  <si>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</si>
  <si>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</si>
  <si>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</si>
  <si>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</si>
  <si>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</si>
  <si>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</si>
  <si>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</si>
  <si>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</si>
  <si>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</si>
  <si>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</si>
  <si>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</si>
  <si>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</si>
  <si>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</si>
  <si>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</si>
  <si>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</si>
  <si>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</si>
  <si>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</si>
  <si>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</si>
  <si>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</si>
  <si>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</si>
  <si>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</si>
  <si>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</si>
  <si>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</si>
  <si>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</si>
  <si>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</si>
  <si>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</si>
  <si>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</si>
  <si>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</si>
  <si>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</si>
  <si>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</si>
  <si>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</si>
  <si>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</si>
  <si>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</si>
  <si>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</si>
  <si>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</si>
  <si>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</si>
  <si>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</si>
  <si>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</si>
  <si>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</si>
  <si>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</si>
  <si>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</si>
  <si>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</si>
  <si>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</si>
  <si>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</si>
  <si>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</si>
  <si>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</si>
  <si>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</si>
  <si>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</si>
  <si>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</si>
  <si>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</si>
  <si>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</si>
  <si>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</si>
  <si>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</si>
  <si>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</si>
  <si>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</si>
  <si>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</si>
  <si>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</si>
  <si>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</si>
  <si>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</si>
  <si>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</si>
  <si>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</si>
  <si>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</si>
  <si>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410004</t>
    <phoneticPr fontId="13"/>
  </si>
  <si>
    <t>ｻｶﾞｹﾝ</t>
    <phoneticPr fontId="13"/>
  </si>
  <si>
    <t>412015</t>
  </si>
  <si>
    <t>佐賀県</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</si>
  <si>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</si>
  <si>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</si>
  <si>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</si>
  <si>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</si>
  <si>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</si>
  <si>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</si>
  <si>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</si>
  <si>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</si>
  <si>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</si>
  <si>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</si>
  <si>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</si>
  <si>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</si>
  <si>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</si>
  <si>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</si>
  <si>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</si>
  <si>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</si>
  <si>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</si>
  <si>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</si>
  <si>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</si>
  <si>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</si>
  <si>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</si>
  <si>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</si>
  <si>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</si>
  <si>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</si>
  <si>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</si>
  <si>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</si>
  <si>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</si>
  <si>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</si>
  <si>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</si>
  <si>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</si>
  <si>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</si>
  <si>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</si>
  <si>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</si>
  <si>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</si>
  <si>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</si>
  <si>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</si>
  <si>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</si>
  <si>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</si>
  <si>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</si>
  <si>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</si>
  <si>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</si>
  <si>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</si>
  <si>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</si>
  <si>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</si>
  <si>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</si>
  <si>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</si>
  <si>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</si>
  <si>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</si>
  <si>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</si>
  <si>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</si>
  <si>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</si>
  <si>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</si>
  <si>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</si>
  <si>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</si>
  <si>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</si>
  <si>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</si>
  <si>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</si>
  <si>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</si>
  <si>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</si>
  <si>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420000</t>
    <phoneticPr fontId="13"/>
  </si>
  <si>
    <t>ﾅｶﾞｻｷｹﾝ</t>
    <phoneticPr fontId="13"/>
  </si>
  <si>
    <t>422011</t>
  </si>
  <si>
    <t>長崎県</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</si>
  <si>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</si>
  <si>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</si>
  <si>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</si>
  <si>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</si>
  <si>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</si>
  <si>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</si>
  <si>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</si>
  <si>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</si>
  <si>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</si>
  <si>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</si>
  <si>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</si>
  <si>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</si>
  <si>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</si>
  <si>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</si>
  <si>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</si>
  <si>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</si>
  <si>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</si>
  <si>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</si>
  <si>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</si>
  <si>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</si>
  <si>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</si>
  <si>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</si>
  <si>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</si>
  <si>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</si>
  <si>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</si>
  <si>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</si>
  <si>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</si>
  <si>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</si>
  <si>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</si>
  <si>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</si>
  <si>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</si>
  <si>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</si>
  <si>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</si>
  <si>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</si>
  <si>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</si>
  <si>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</si>
  <si>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</si>
  <si>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</si>
  <si>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</si>
  <si>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</si>
  <si>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</si>
  <si>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</si>
  <si>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</si>
  <si>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</si>
  <si>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</si>
  <si>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</si>
  <si>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</si>
  <si>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</si>
  <si>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</si>
  <si>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</si>
  <si>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</si>
  <si>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</si>
  <si>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</si>
  <si>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</si>
  <si>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</si>
  <si>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</si>
  <si>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</si>
  <si>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</si>
  <si>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</si>
  <si>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</si>
  <si>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</si>
  <si>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</si>
  <si>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430005</t>
    <phoneticPr fontId="13"/>
  </si>
  <si>
    <t>ｸﾏﾓﾄｹﾝ</t>
    <phoneticPr fontId="13"/>
  </si>
  <si>
    <t>431001</t>
  </si>
  <si>
    <t>熊本県</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</si>
  <si>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</si>
  <si>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</si>
  <si>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</si>
  <si>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</si>
  <si>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</si>
  <si>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</si>
  <si>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</si>
  <si>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</si>
  <si>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</si>
  <si>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</si>
  <si>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</si>
  <si>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</si>
  <si>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</si>
  <si>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</si>
  <si>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</si>
  <si>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</si>
  <si>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</si>
  <si>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</si>
  <si>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</si>
  <si>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</si>
  <si>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</si>
  <si>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</si>
  <si>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</si>
  <si>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</si>
  <si>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</si>
  <si>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</si>
  <si>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</si>
  <si>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</si>
  <si>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</si>
  <si>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</si>
  <si>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</si>
  <si>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</si>
  <si>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</si>
  <si>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</si>
  <si>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</si>
  <si>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</si>
  <si>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</si>
  <si>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</si>
  <si>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</si>
  <si>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</si>
  <si>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</si>
  <si>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</si>
  <si>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</si>
  <si>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</si>
  <si>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</si>
  <si>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phoneticPr fontId="13"/>
  </si>
  <si>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</si>
  <si>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</si>
  <si>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</si>
  <si>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</si>
  <si>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</si>
  <si>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</si>
  <si>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</si>
  <si>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</si>
  <si>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</si>
  <si>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</si>
  <si>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</si>
  <si>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</si>
  <si>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</si>
  <si>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</si>
  <si>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</si>
  <si>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</si>
  <si>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</si>
  <si>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</si>
  <si>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</si>
  <si>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</si>
  <si>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</si>
  <si>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</si>
  <si>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</si>
  <si>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</si>
  <si>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</si>
  <si>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</si>
  <si>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</si>
  <si>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</si>
  <si>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</si>
  <si>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</si>
  <si>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</si>
  <si>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</si>
  <si>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</si>
  <si>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</si>
  <si>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</si>
  <si>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</si>
  <si>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</si>
  <si>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</si>
  <si>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</si>
  <si>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</si>
  <si>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</si>
  <si>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</si>
  <si>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</si>
  <si>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</si>
  <si>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</si>
  <si>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</si>
  <si>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</si>
  <si>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</si>
  <si>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</si>
  <si>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</si>
  <si>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</si>
  <si>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</si>
  <si>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</si>
  <si>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</si>
  <si>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</si>
  <si>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</si>
  <si>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</si>
  <si>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</si>
  <si>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</si>
  <si>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</si>
  <si>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</si>
  <si>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</si>
  <si>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</si>
  <si>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</si>
  <si>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</si>
  <si>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</si>
  <si>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</si>
  <si>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</si>
  <si>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</si>
  <si>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</si>
  <si>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</si>
  <si>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</si>
  <si>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</si>
  <si>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</si>
  <si>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</si>
  <si>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</si>
  <si>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</si>
  <si>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</si>
  <si>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</si>
  <si>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</si>
  <si>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</si>
  <si>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</si>
  <si>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</si>
  <si>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440001</t>
    <phoneticPr fontId="13"/>
  </si>
  <si>
    <t>ｵｵｲﾀｹﾝ</t>
    <phoneticPr fontId="13"/>
  </si>
  <si>
    <t>442011</t>
  </si>
  <si>
    <t>大分県</t>
  </si>
  <si>
    <t>大分市</t>
  </si>
  <si>
    <t>ｵｵｲﾀｹﾝ</t>
  </si>
  <si>
    <t>ｵｵｲﾀｼ</t>
  </si>
  <si>
    <t>442020</t>
  </si>
  <si>
    <t>別府市</t>
  </si>
  <si>
    <t>ﾍﾞｯﾌﾟｼ</t>
    <phoneticPr fontId="13"/>
  </si>
  <si>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</si>
  <si>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</si>
  <si>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</si>
  <si>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</si>
  <si>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</si>
  <si>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</si>
  <si>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</si>
  <si>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</si>
  <si>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</si>
  <si>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</si>
  <si>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</si>
  <si>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</si>
  <si>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</si>
  <si>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</si>
  <si>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</si>
  <si>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</si>
  <si>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</si>
  <si>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</si>
  <si>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</si>
  <si>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</si>
  <si>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</si>
  <si>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</si>
  <si>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</si>
  <si>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</si>
  <si>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</si>
  <si>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</si>
  <si>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</si>
  <si>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</si>
  <si>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</si>
  <si>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</si>
  <si>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</si>
  <si>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</si>
  <si>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</si>
  <si>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</si>
  <si>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</si>
  <si>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</si>
  <si>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</si>
  <si>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</si>
  <si>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</si>
  <si>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</si>
  <si>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</si>
  <si>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</si>
  <si>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</si>
  <si>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</si>
  <si>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</si>
  <si>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</si>
  <si>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</si>
  <si>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</si>
  <si>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450006</t>
    <phoneticPr fontId="13"/>
  </si>
  <si>
    <t>ﾐﾔｻﾞｷｹﾝ</t>
    <phoneticPr fontId="13"/>
  </si>
  <si>
    <t>452017</t>
  </si>
  <si>
    <t>宮崎県</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</si>
  <si>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</si>
  <si>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</si>
  <si>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</si>
  <si>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</si>
  <si>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</si>
  <si>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</si>
  <si>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</si>
  <si>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</si>
  <si>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</si>
  <si>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</si>
  <si>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</si>
  <si>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</si>
  <si>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</si>
  <si>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</si>
  <si>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</si>
  <si>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</si>
  <si>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</si>
  <si>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</si>
  <si>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</si>
  <si>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</si>
  <si>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</si>
  <si>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</si>
  <si>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</si>
  <si>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</si>
  <si>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</si>
  <si>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</si>
  <si>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</si>
  <si>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</si>
  <si>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</si>
  <si>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</si>
  <si>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</si>
  <si>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</si>
  <si>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</si>
  <si>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</si>
  <si>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</si>
  <si>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</si>
  <si>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</si>
  <si>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</si>
  <si>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</si>
  <si>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</si>
  <si>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</si>
  <si>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</si>
  <si>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</si>
  <si>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</si>
  <si>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</si>
  <si>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</si>
  <si>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</si>
  <si>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</si>
  <si>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</si>
  <si>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</si>
  <si>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</si>
  <si>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</si>
  <si>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</si>
  <si>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</si>
  <si>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</si>
  <si>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</si>
  <si>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</si>
  <si>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</si>
  <si>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</si>
  <si>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</si>
  <si>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</si>
  <si>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</si>
  <si>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</si>
  <si>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</si>
  <si>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</si>
  <si>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</si>
  <si>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</si>
  <si>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</si>
  <si>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</si>
  <si>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</si>
  <si>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</si>
  <si>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</si>
  <si>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</si>
  <si>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</si>
  <si>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</si>
  <si>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460001</t>
    <phoneticPr fontId="13"/>
  </si>
  <si>
    <t>ｶｺﾞｼﾏｹﾝ</t>
    <phoneticPr fontId="13"/>
  </si>
  <si>
    <t>462012</t>
  </si>
  <si>
    <t>鹿児島県</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</si>
  <si>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</si>
  <si>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</si>
  <si>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</si>
  <si>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</si>
  <si>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</si>
  <si>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</si>
  <si>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</si>
  <si>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</si>
  <si>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</si>
  <si>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</si>
  <si>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</si>
  <si>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</si>
  <si>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</si>
  <si>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</si>
  <si>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</si>
  <si>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</si>
  <si>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</si>
  <si>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</si>
  <si>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</si>
  <si>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</si>
  <si>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</si>
  <si>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</si>
  <si>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</si>
  <si>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</si>
  <si>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</si>
  <si>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</si>
  <si>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</si>
  <si>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</si>
  <si>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</si>
  <si>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</si>
  <si>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</si>
  <si>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</si>
  <si>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</si>
  <si>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</si>
  <si>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</si>
  <si>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</si>
  <si>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</si>
  <si>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</si>
  <si>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</si>
  <si>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</si>
  <si>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</si>
  <si>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</si>
  <si>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</si>
  <si>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</si>
  <si>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</si>
  <si>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</si>
  <si>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</si>
  <si>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</si>
  <si>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</si>
  <si>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</si>
  <si>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</si>
  <si>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</si>
  <si>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</si>
  <si>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</si>
  <si>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</si>
  <si>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</si>
  <si>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</si>
  <si>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</si>
  <si>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</si>
  <si>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</si>
  <si>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</si>
  <si>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</si>
  <si>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</si>
  <si>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</si>
  <si>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</si>
  <si>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</si>
  <si>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</si>
  <si>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</si>
  <si>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</si>
  <si>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</si>
  <si>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</si>
  <si>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</si>
  <si>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</si>
  <si>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</si>
  <si>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</si>
  <si>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</si>
  <si>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</si>
  <si>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</si>
  <si>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</si>
  <si>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</si>
  <si>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</si>
  <si>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</si>
  <si>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</si>
  <si>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</si>
  <si>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phoneticPr fontId="13"/>
  </si>
  <si>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</si>
  <si>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</si>
  <si>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</si>
  <si>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</si>
  <si>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</si>
  <si>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</si>
  <si>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</si>
  <si>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</si>
  <si>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</si>
  <si>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</si>
  <si>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</si>
  <si>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</si>
  <si>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</si>
  <si>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</si>
  <si>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</si>
  <si>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</si>
  <si>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</si>
  <si>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</si>
  <si>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</si>
  <si>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</si>
  <si>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</si>
  <si>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</si>
  <si>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</si>
  <si>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</si>
  <si>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</si>
  <si>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</si>
  <si>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</si>
  <si>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</si>
  <si>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</si>
  <si>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</si>
  <si>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</si>
  <si>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</si>
  <si>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</si>
  <si>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</si>
  <si>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</si>
  <si>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</si>
  <si>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</si>
  <si>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</si>
  <si>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</si>
  <si>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</si>
  <si>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</si>
  <si>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</si>
  <si>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470007</t>
    <phoneticPr fontId="13"/>
  </si>
  <si>
    <t>ｵｷﾅﾜｹﾝ</t>
    <phoneticPr fontId="13"/>
  </si>
  <si>
    <t>472018</t>
  </si>
  <si>
    <t>沖縄県</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</si>
  <si>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</si>
  <si>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</si>
  <si>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</si>
  <si>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</si>
  <si>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</si>
  <si>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</si>
  <si>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</si>
  <si>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</si>
  <si>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</si>
  <si>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</si>
  <si>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</si>
  <si>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</si>
  <si>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</si>
  <si>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</si>
  <si>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</si>
  <si>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</si>
  <si>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</si>
  <si>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</si>
  <si>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</si>
  <si>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</si>
  <si>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</si>
  <si>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</si>
  <si>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</si>
  <si>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</si>
  <si>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</si>
  <si>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</si>
  <si>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</si>
  <si>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</si>
  <si>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</si>
  <si>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</si>
  <si>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</si>
  <si>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</si>
  <si>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</si>
  <si>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</si>
  <si>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</si>
  <si>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</si>
  <si>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</si>
  <si>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</si>
  <si>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</si>
  <si>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</si>
  <si>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</si>
  <si>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</si>
  <si>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</si>
  <si>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</si>
  <si>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</si>
  <si>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</si>
  <si>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</si>
  <si>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</si>
  <si>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</si>
  <si>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</si>
  <si>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</si>
  <si>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</si>
  <si>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</si>
  <si>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</si>
  <si>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</si>
  <si>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</si>
  <si>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</si>
  <si>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</si>
  <si>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</si>
  <si>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</si>
  <si>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</si>
  <si>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</si>
  <si>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</si>
  <si>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</si>
  <si>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</si>
  <si>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</si>
  <si>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</si>
  <si>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</si>
  <si>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</si>
  <si>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</si>
  <si>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</si>
  <si>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</si>
  <si>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</si>
  <si>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</si>
  <si>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</si>
  <si>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</si>
  <si>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</si>
  <si>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</si>
  <si>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</si>
  <si>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</si>
  <si>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</si>
  <si>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</si>
  <si>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</si>
  <si>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</si>
  <si>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</si>
  <si>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</si>
  <si>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</si>
  <si>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</si>
  <si>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</si>
  <si>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</si>
  <si>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</si>
  <si>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</si>
  <si>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</si>
  <si>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</si>
  <si>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</si>
  <si>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</si>
  <si>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</si>
  <si>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</si>
  <si>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</si>
  <si>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</si>
  <si>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</si>
  <si>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</si>
  <si>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</si>
  <si>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</si>
  <si>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</si>
  <si>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</si>
  <si>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</si>
  <si>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</si>
  <si>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</si>
  <si>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</si>
  <si>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</si>
  <si>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</si>
  <si>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</si>
  <si>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</si>
  <si>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</si>
  <si>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</si>
  <si>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</si>
  <si>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</si>
  <si>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</si>
  <si>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</si>
  <si>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</si>
  <si>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</si>
  <si>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</si>
  <si>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令和７年度　障害者総合福祉推進事業 共同生活援助の質の確保のための（自立支援）協議会の役割等に関する実態調査</t>
    <phoneticPr fontId="3"/>
  </si>
  <si>
    <t>指定権者との連携についてお伺いします。</t>
    <rPh sb="13" eb="14">
      <t>ウカガ</t>
    </rPh>
    <phoneticPr fontId="3"/>
  </si>
  <si>
    <t>・</t>
    <phoneticPr fontId="3"/>
  </si>
  <si>
    <t>←Ｋ列まで印刷範囲</t>
    <rPh sb="2" eb="3">
      <t>レツ</t>
    </rPh>
    <rPh sb="5" eb="9">
      <t>インサツハンイ</t>
    </rPh>
    <phoneticPr fontId="3"/>
  </si>
  <si>
    <t>「g.その他」について詳細を記述してください</t>
    <phoneticPr fontId="3"/>
  </si>
  <si>
    <t>「8.その他」について詳細を記述してください</t>
    <phoneticPr fontId="3"/>
  </si>
  <si>
    <t>本調査に関連し、日中サービス支援型グループホームと、協議会・市町村・指定権者等との連携や、制度政策、運営、評価のあり方等について、</t>
    <phoneticPr fontId="3"/>
  </si>
  <si>
    <t>日ごろ感じていることやご意見・ご要望があれば、ご自由にご記入ください。</t>
  </si>
  <si>
    <t>未記入設問番号の抽出</t>
    <rPh sb="0" eb="3">
      <t>ミキニュウ</t>
    </rPh>
    <rPh sb="3" eb="5">
      <t>セツモン</t>
    </rPh>
    <rPh sb="5" eb="7">
      <t>バンゴウ</t>
    </rPh>
    <rPh sb="8" eb="10">
      <t>チュウシュツ</t>
    </rPh>
    <phoneticPr fontId="13"/>
  </si>
  <si>
    <t>質問番号</t>
    <rPh sb="2" eb="4">
      <t>バンゴウ</t>
    </rPh>
    <phoneticPr fontId="3"/>
  </si>
  <si>
    <t>項番</t>
    <rPh sb="0" eb="2">
      <t>コウバン</t>
    </rPh>
    <phoneticPr fontId="3"/>
  </si>
  <si>
    <t>質問番号+項番</t>
    <rPh sb="0" eb="2">
      <t>シツモン</t>
    </rPh>
    <rPh sb="2" eb="4">
      <t>バンゴウ</t>
    </rPh>
    <rPh sb="5" eb="7">
      <t>コウバン</t>
    </rPh>
    <phoneticPr fontId="3"/>
  </si>
  <si>
    <t>行番号取得</t>
    <rPh sb="0" eb="3">
      <t>ギョウバンゴウ</t>
    </rPh>
    <rPh sb="3" eb="5">
      <t>シュトク</t>
    </rPh>
    <phoneticPr fontId="3"/>
  </si>
  <si>
    <t>回答ステータス</t>
    <rPh sb="0" eb="2">
      <t>カイトウ</t>
    </rPh>
    <phoneticPr fontId="3"/>
  </si>
  <si>
    <t>、</t>
    <phoneticPr fontId="3"/>
  </si>
  <si>
    <t>未回答リスト</t>
    <rPh sb="0" eb="3">
      <t>ミカイトウ</t>
    </rPh>
    <phoneticPr fontId="3"/>
  </si>
  <si>
    <t>未回答文章</t>
    <rPh sb="0" eb="3">
      <t>ミカイトウ</t>
    </rPh>
    <rPh sb="3" eb="5">
      <t>ブンショウ</t>
    </rPh>
    <phoneticPr fontId="3"/>
  </si>
  <si>
    <t>、</t>
  </si>
  <si>
    <t>質問18</t>
  </si>
  <si>
    <t>質問19</t>
  </si>
  <si>
    <t>質問6</t>
    <phoneticPr fontId="3"/>
  </si>
  <si>
    <t>質問7</t>
    <phoneticPr fontId="3"/>
  </si>
  <si>
    <t>質問8</t>
    <phoneticPr fontId="3"/>
  </si>
  <si>
    <t>質問9</t>
    <phoneticPr fontId="3"/>
  </si>
  <si>
    <t>質問10</t>
    <phoneticPr fontId="3"/>
  </si>
  <si>
    <t>質問12</t>
    <phoneticPr fontId="3"/>
  </si>
  <si>
    <t>質問13</t>
    <phoneticPr fontId="3"/>
  </si>
  <si>
    <t>質問25</t>
    <phoneticPr fontId="3"/>
  </si>
  <si>
    <t>質問26</t>
    <phoneticPr fontId="3"/>
  </si>
  <si>
    <t>c.医療機関</t>
  </si>
  <si>
    <t>d.介護サービス事業所</t>
  </si>
  <si>
    <t>e.就労支援事業所・就労支援機関</t>
  </si>
  <si>
    <t>f.民間団体・ボランティア</t>
  </si>
  <si>
    <t>g.その他</t>
  </si>
  <si>
    <t>選択肢</t>
    <rPh sb="0" eb="3">
      <t>センタクシ</t>
    </rPh>
    <phoneticPr fontId="3"/>
  </si>
  <si>
    <t>2.他法人または・・・・</t>
    <rPh sb="2" eb="5">
      <t>タホウジン</t>
    </rPh>
    <phoneticPr fontId="2"/>
  </si>
  <si>
    <t>1.法人独自の・・・</t>
    <rPh sb="2" eb="6">
      <t>ホウジンドクジ</t>
    </rPh>
    <phoneticPr fontId="2"/>
  </si>
  <si>
    <t>　※できる範囲で構いませんので、どのような連携が図られており、どういった流れでどのような効果・成果が得られたか具体的にご記入ください。</t>
    <rPh sb="60" eb="62">
      <t>キニュウ</t>
    </rPh>
    <phoneticPr fontId="3"/>
  </si>
  <si>
    <t>　※できる範囲で構いませんので、どのような連携が図られており、どういった流れでどのような効果・成果が得られたか具体的にご記入ください。</t>
    <rPh sb="55" eb="58">
      <t>グタイテキ</t>
    </rPh>
    <phoneticPr fontId="3"/>
  </si>
  <si>
    <t>　※できる範囲で構いませんので、どのような連携が図られており、どういった流れでどのような効果・成果が得られたか具体的にご記入ください。</t>
    <phoneticPr fontId="3"/>
  </si>
  <si>
    <t>(1)①の利用者数と一致しません</t>
  </si>
  <si>
    <t>いない場合は「0」と記入してください。</t>
    <rPh sb="3" eb="5">
      <t>バアイ</t>
    </rPh>
    <rPh sb="10" eb="12">
      <t>キニュウ</t>
    </rPh>
    <phoneticPr fontId="3"/>
  </si>
  <si>
    <t>2.区分１</t>
    <phoneticPr fontId="3"/>
  </si>
  <si>
    <t>3.区分２</t>
    <phoneticPr fontId="3"/>
  </si>
  <si>
    <t>4.区分３</t>
  </si>
  <si>
    <t>5.区分４</t>
  </si>
  <si>
    <t>6.区分５</t>
  </si>
  <si>
    <t>7.区分６</t>
  </si>
  <si>
    <t>質問18</t>
    <phoneticPr fontId="3"/>
  </si>
  <si>
    <t>質問20</t>
  </si>
  <si>
    <t>質問21</t>
  </si>
  <si>
    <t>質問22</t>
  </si>
  <si>
    <t>質問23</t>
  </si>
  <si>
    <t>質問24</t>
  </si>
  <si>
    <t>質問25</t>
  </si>
  <si>
    <t>質問26</t>
  </si>
  <si>
    <t>1.法人独自の運営である（自法人で企画・運営を行っている）</t>
  </si>
  <si>
    <t>2.他法人または企業等との契約に基づく運営である（名称や運営方式、人材育成、</t>
    <phoneticPr fontId="3"/>
  </si>
  <si>
    <t>マニュアル等の提供を受けている）</t>
    <phoneticPr fontId="2"/>
  </si>
  <si>
    <t>1.フランチャイズ契約（商標・運営方式等の使用契約）</t>
  </si>
  <si>
    <t>2.業務委託契約（運営管理の一部を委託している）</t>
  </si>
  <si>
    <t>3.共同運営・提携（ノウハウ・職員研修等を共有）</t>
  </si>
  <si>
    <t>貴事業所で訪問系サービス（居宅介護・重度訪問介護・看護当）を自法人で提供しているかお答えください。</t>
  </si>
  <si>
    <t>1.特に関りはない</t>
  </si>
  <si>
    <t>貴事業所における、地域の関係機関との定期的な連携の状況についてお答えください。</t>
  </si>
  <si>
    <t>地域との連携や交流で行っている取組について、当てはまるものすべてお答えください。</t>
  </si>
  <si>
    <t>16.その他</t>
    <phoneticPr fontId="3"/>
  </si>
  <si>
    <t>取組の成果・効果についてお伺いします。</t>
    <rPh sb="3" eb="5">
      <t>セイカ</t>
    </rPh>
    <rPh sb="6" eb="8">
      <t>コウカ</t>
    </rPh>
    <rPh sb="13" eb="14">
      <t>ウカガ</t>
    </rPh>
    <phoneticPr fontId="3"/>
  </si>
  <si>
    <t>質問14</t>
    <phoneticPr fontId="3"/>
  </si>
  <si>
    <t>質問15</t>
    <rPh sb="0" eb="2">
      <t>シツモン</t>
    </rPh>
    <phoneticPr fontId="3"/>
  </si>
  <si>
    <t>質問16</t>
    <phoneticPr fontId="3"/>
  </si>
  <si>
    <t>質問11</t>
    <rPh sb="0" eb="2">
      <t>シツモン</t>
    </rPh>
    <phoneticPr fontId="3"/>
  </si>
  <si>
    <t>質問17</t>
    <rPh sb="0" eb="2">
      <t>シツモン</t>
    </rPh>
    <phoneticPr fontId="3"/>
  </si>
  <si>
    <t>質問27</t>
    <phoneticPr fontId="3"/>
  </si>
  <si>
    <t>質問27</t>
    <phoneticPr fontId="3"/>
  </si>
  <si>
    <t>質問8(1)で「1.参加している」と回答した方に伺います。</t>
    <rPh sb="0" eb="2">
      <t>シツモン</t>
    </rPh>
    <phoneticPr fontId="3"/>
  </si>
  <si>
    <t>質問8(1)で「1.参加している」或いは「2.過去に参加していた」と回答した方に伺います。</t>
    <rPh sb="0" eb="2">
      <t>シツモン</t>
    </rPh>
    <phoneticPr fontId="3"/>
  </si>
  <si>
    <t>質問12(1)で「1.ある」と回答した方に伺います。</t>
    <rPh sb="0" eb="2">
      <t>シツモン</t>
    </rPh>
    <phoneticPr fontId="3"/>
  </si>
  <si>
    <t>質問20（1）で「4.交流・連携はない」以外を回答した方に伺います。</t>
  </si>
  <si>
    <t>質問4(1)で「2.他法人または企業等との契約に基づく運営」と回答した方に伺います。</t>
    <rPh sb="0" eb="2">
      <t>シツモン</t>
    </rPh>
    <rPh sb="10" eb="12">
      <t>タホウ</t>
    </rPh>
    <rPh sb="12" eb="13">
      <t>ニン</t>
    </rPh>
    <rPh sb="16" eb="18">
      <t>キギョウ</t>
    </rPh>
    <rPh sb="18" eb="19">
      <t>トウ</t>
    </rPh>
    <rPh sb="21" eb="23">
      <t>ケイヤク</t>
    </rPh>
    <rPh sb="24" eb="25">
      <t>モト</t>
    </rPh>
    <rPh sb="27" eb="29">
      <t>ウンエイ</t>
    </rPh>
    <rPh sb="30" eb="32">
      <t>カイトウ</t>
    </rPh>
    <rPh sb="34" eb="35">
      <t>カタ</t>
    </rPh>
    <rPh sb="36" eb="37">
      <t>ウカガ</t>
    </rPh>
    <phoneticPr fontId="2"/>
  </si>
  <si>
    <t>回　程度</t>
    <phoneticPr fontId="3"/>
  </si>
  <si>
    <t>1.定期的に実施している</t>
    <phoneticPr fontId="3"/>
  </si>
  <si>
    <r>
      <t>「 1.定期的に実施している」を選択した場合、</t>
    </r>
    <r>
      <rPr>
        <sz val="11"/>
        <color theme="0" tint="-0.14999847407452621"/>
        <rFont val="HGP創英角ｺﾞｼｯｸUB"/>
        <family val="3"/>
        <charset val="128"/>
      </rPr>
      <t>年換算で概ねの頻度をお答えください。</t>
    </r>
    <r>
      <rPr>
        <sz val="10"/>
        <color theme="0" tint="-0.14999847407452621"/>
        <rFont val="HGP創英角ｺﾞｼｯｸUB"/>
        <family val="3"/>
        <charset val="128"/>
      </rPr>
      <t>　年間</t>
    </r>
    <rPh sb="16" eb="18">
      <t>センタク</t>
    </rPh>
    <rPh sb="20" eb="22">
      <t>バアイ</t>
    </rPh>
    <phoneticPr fontId="3"/>
  </si>
  <si>
    <t>質問22(1)で「1.あった」と回答した方に伺います。具体的にどのような求めであったかお答えください。</t>
    <phoneticPr fontId="3"/>
  </si>
  <si>
    <t>入力例: 2020/10</t>
    <rPh sb="0" eb="2">
      <t>ニュウリョク</t>
    </rPh>
    <rPh sb="2" eb="3">
      <t>レイ</t>
    </rPh>
    <phoneticPr fontId="3"/>
  </si>
  <si>
    <t>入力例: 2025/10</t>
    <rPh sb="0" eb="2">
      <t>ニュウリョク</t>
    </rPh>
    <rPh sb="2" eb="3">
      <t>レイ</t>
    </rPh>
    <phoneticPr fontId="3"/>
  </si>
  <si>
    <t>質問17(2)で「1.定期的」或いは「2.必要が認められた場合」に連携していると回答した方に伺います。</t>
    <rPh sb="24" eb="25">
      <t>ミト</t>
    </rPh>
    <rPh sb="29" eb="31">
      <t>バアイ</t>
    </rPh>
    <phoneticPr fontId="3"/>
  </si>
  <si>
    <r>
      <t>質問24(1)で「3.ない」</t>
    </r>
    <r>
      <rPr>
        <sz val="11"/>
        <color rgb="FFFF0000"/>
        <rFont val="HGP創英角ｺﾞｼｯｸUB"/>
        <family val="3"/>
        <charset val="128"/>
      </rPr>
      <t>以外</t>
    </r>
    <r>
      <rPr>
        <sz val="11"/>
        <color rgb="FF000000"/>
        <rFont val="HGP創英角ｺﾞｼｯｸUB"/>
        <family val="3"/>
        <charset val="128"/>
      </rPr>
      <t>を回答した方に伺います。</t>
    </r>
    <phoneticPr fontId="3"/>
  </si>
  <si>
    <t>※協議会等として、市町村が設置する協議会以外で評価・助言を行う主体も含めてお答えください。</t>
    <phoneticPr fontId="3"/>
  </si>
  <si>
    <r>
      <t>　※貴事業所が指定都市或いは中核市に所属している場合、</t>
    </r>
    <r>
      <rPr>
        <sz val="11"/>
        <color rgb="FFFF0000"/>
        <rFont val="HGP創英角ｺﾞｼｯｸUB"/>
        <family val="3"/>
        <charset val="128"/>
      </rPr>
      <t>選択肢「1.」と「3.」は同じ回答を</t>
    </r>
    <r>
      <rPr>
        <sz val="11"/>
        <color rgb="FF000000"/>
        <rFont val="HGP創英角ｺﾞｼｯｸUB"/>
        <family val="3"/>
        <charset val="128"/>
      </rPr>
      <t>入力してください。</t>
    </r>
    <phoneticPr fontId="3"/>
  </si>
  <si>
    <t>貴事業所が協議会等へ報告した内容が、運営改善・施策等に反映されていると感じますか。</t>
    <phoneticPr fontId="3"/>
  </si>
  <si>
    <t>協議会以外で、貴事業所の運営状況に関する評価・助言を行う主体はありますか。</t>
    <phoneticPr fontId="3"/>
  </si>
  <si>
    <t>2.指定権者（都道府県・指定都市・中核市）</t>
    <rPh sb="2" eb="4">
      <t>シテイ</t>
    </rPh>
    <rPh sb="4" eb="5">
      <t>ケン</t>
    </rPh>
    <rPh sb="5" eb="6">
      <t>シャ</t>
    </rPh>
    <rPh sb="7" eb="11">
      <t>トドウフケン</t>
    </rPh>
    <rPh sb="12" eb="16">
      <t>シテイトシ</t>
    </rPh>
    <rPh sb="17" eb="20">
      <t>チュウカクシ</t>
    </rPh>
    <phoneticPr fontId="2"/>
  </si>
  <si>
    <t>3.独自の評価会議体</t>
    <rPh sb="2" eb="4">
      <t>ドクジ</t>
    </rPh>
    <rPh sb="5" eb="7">
      <t>ヒョウカ</t>
    </rPh>
    <rPh sb="7" eb="9">
      <t>カイギ</t>
    </rPh>
    <rPh sb="9" eb="10">
      <t>タイ</t>
    </rPh>
    <phoneticPr fontId="2"/>
  </si>
  <si>
    <t>4.法人本部の内部評価</t>
    <rPh sb="2" eb="6">
      <t>ホウジンホンブ</t>
    </rPh>
    <rPh sb="7" eb="9">
      <t>ナイブ</t>
    </rPh>
    <rPh sb="9" eb="11">
      <t>ヒョウカ</t>
    </rPh>
    <phoneticPr fontId="2"/>
  </si>
  <si>
    <t>貴事業所の、地域連携推進会議の開催状況についてお答えください。</t>
    <phoneticPr fontId="3"/>
  </si>
  <si>
    <t>2.開催していない</t>
    <phoneticPr fontId="3"/>
  </si>
  <si>
    <t>3.令和6年度は自事業所が開設されていなかった</t>
    <phoneticPr fontId="3"/>
  </si>
  <si>
    <t>地域連携推進会議の参加者について、当てはまるものすべてお答えください。</t>
    <rPh sb="0" eb="4">
      <t>チイキレンケイ</t>
    </rPh>
    <rPh sb="4" eb="8">
      <t>スイシンカイギ</t>
    </rPh>
    <rPh sb="9" eb="12">
      <t>サンカシャ</t>
    </rPh>
    <rPh sb="17" eb="18">
      <t>ア</t>
    </rPh>
    <rPh sb="28" eb="29">
      <t>コタ</t>
    </rPh>
    <phoneticPr fontId="2"/>
  </si>
  <si>
    <t>I 構成員人数</t>
    <rPh sb="2" eb="5">
      <t>コウセイイン</t>
    </rPh>
    <rPh sb="5" eb="7">
      <t>ニンズウ</t>
    </rPh>
    <phoneticPr fontId="3"/>
  </si>
  <si>
    <t>II 構成員内訳</t>
    <rPh sb="3" eb="6">
      <t>コウセイイン</t>
    </rPh>
    <rPh sb="6" eb="8">
      <t>ウチワケ</t>
    </rPh>
    <phoneticPr fontId="3"/>
  </si>
  <si>
    <t>1.入居している障害当事者</t>
    <phoneticPr fontId="3"/>
  </si>
  <si>
    <t>2.入居者の家族・後見人等</t>
    <phoneticPr fontId="3"/>
  </si>
  <si>
    <t>3.地域の関係者（自法人外）</t>
    <phoneticPr fontId="3"/>
  </si>
  <si>
    <t>4.地域の関係者（自法人）</t>
    <phoneticPr fontId="3"/>
  </si>
  <si>
    <t>5.福祉に知見のある人（自法人外）</t>
    <phoneticPr fontId="3"/>
  </si>
  <si>
    <t>6.福祉に知見のある人（自法人）</t>
    <phoneticPr fontId="3"/>
  </si>
  <si>
    <t>7.入居者以外の障害当事者</t>
    <phoneticPr fontId="3"/>
  </si>
  <si>
    <t>8.入居者の家族以外の障害当事者の家族</t>
    <phoneticPr fontId="3"/>
  </si>
  <si>
    <t>9.経営に知見のある人（自法人外）</t>
    <phoneticPr fontId="3"/>
  </si>
  <si>
    <t>10.経営に知見のある人（自法人）</t>
    <phoneticPr fontId="3"/>
  </si>
  <si>
    <t>11.市町村職員</t>
    <phoneticPr fontId="3"/>
  </si>
  <si>
    <t>12.その他</t>
    <phoneticPr fontId="3"/>
  </si>
  <si>
    <t>指定権者から貴事業所の運営に関して、運営指導以外に報告要請や助言等を受けたことがあるかお答えください。</t>
    <rPh sb="0" eb="2">
      <t>シテイ</t>
    </rPh>
    <rPh sb="2" eb="3">
      <t>ケン</t>
    </rPh>
    <rPh sb="3" eb="4">
      <t>シャ</t>
    </rPh>
    <rPh sb="6" eb="7">
      <t>キ</t>
    </rPh>
    <rPh sb="7" eb="10">
      <t>ジギョウショ</t>
    </rPh>
    <rPh sb="11" eb="13">
      <t>ウンエイ</t>
    </rPh>
    <rPh sb="14" eb="15">
      <t>カン</t>
    </rPh>
    <rPh sb="18" eb="20">
      <t>ウンエイ</t>
    </rPh>
    <rPh sb="20" eb="22">
      <t>シドウ</t>
    </rPh>
    <rPh sb="22" eb="24">
      <t>イガイ</t>
    </rPh>
    <rPh sb="25" eb="27">
      <t>ホウコク</t>
    </rPh>
    <rPh sb="27" eb="29">
      <t>ヨウセイ</t>
    </rPh>
    <rPh sb="30" eb="32">
      <t>ジョゲン</t>
    </rPh>
    <rPh sb="32" eb="33">
      <t>トウ</t>
    </rPh>
    <rPh sb="34" eb="35">
      <t>ウ</t>
    </rPh>
    <rPh sb="44" eb="45">
      <t>コタ</t>
    </rPh>
    <phoneticPr fontId="2"/>
  </si>
  <si>
    <t>3.協議会との連携に関すること</t>
  </si>
  <si>
    <t>4.行政手続に関すること</t>
  </si>
  <si>
    <t>2.研修や情報提供に関すること</t>
    <rPh sb="10" eb="11">
      <t>カン</t>
    </rPh>
    <phoneticPr fontId="2"/>
  </si>
  <si>
    <t>令和6年度</t>
    <phoneticPr fontId="3"/>
  </si>
  <si>
    <t>令和7年度</t>
    <phoneticPr fontId="3"/>
  </si>
  <si>
    <t>令和6年度「12.その他」について詳細を記述してください</t>
    <rPh sb="0" eb="2">
      <t>レイワ</t>
    </rPh>
    <rPh sb="3" eb="5">
      <t>ネンド</t>
    </rPh>
    <phoneticPr fontId="3"/>
  </si>
  <si>
    <t>令和7年度「12.その他」について詳細を記述してください</t>
    <rPh sb="0" eb="2">
      <t>レイワ</t>
    </rPh>
    <rPh sb="3" eb="5">
      <t>ネンド</t>
    </rPh>
    <phoneticPr fontId="3"/>
  </si>
  <si>
    <t>質問12（3）で「1.ない」以外を選択し、かつ、市町村担当課と指定権者が異なる自治体のグループホームの方に伺います。</t>
    <rPh sb="0" eb="2">
      <t>シツモン</t>
    </rPh>
    <rPh sb="14" eb="16">
      <t>イガイ</t>
    </rPh>
    <rPh sb="17" eb="19">
      <t>センタク</t>
    </rPh>
    <rPh sb="24" eb="27">
      <t>シチョウソン</t>
    </rPh>
    <rPh sb="27" eb="30">
      <t>タントウカ</t>
    </rPh>
    <rPh sb="31" eb="33">
      <t>シテイ</t>
    </rPh>
    <rPh sb="33" eb="34">
      <t>ケン</t>
    </rPh>
    <rPh sb="34" eb="35">
      <t>シャ</t>
    </rPh>
    <rPh sb="36" eb="37">
      <t>コト</t>
    </rPh>
    <rPh sb="39" eb="42">
      <t>ジチタイ</t>
    </rPh>
    <rPh sb="51" eb="52">
      <t>ホウ</t>
    </rPh>
    <rPh sb="53" eb="54">
      <t>ウカガ</t>
    </rPh>
    <phoneticPr fontId="3"/>
  </si>
  <si>
    <t>市町村担当課と指定権者が異なることで、貴法人として運営上のわかりにくさを感じることはありますか。</t>
    <phoneticPr fontId="3"/>
  </si>
  <si>
    <t>協議会等との関わりの実態についてお伺いします。</t>
    <rPh sb="17" eb="18">
      <t>ウカガ</t>
    </rPh>
    <phoneticPr fontId="3"/>
  </si>
  <si>
    <t>1.非該当</t>
    <phoneticPr fontId="3"/>
  </si>
  <si>
    <t>8.未設定</t>
    <phoneticPr fontId="3"/>
  </si>
  <si>
    <t>(1)①の利用者数を超えています</t>
  </si>
  <si>
    <t>「1.定期的に開催している」を選択した場合、実施回数をお答えください。</t>
    <rPh sb="3" eb="6">
      <t>テイキテキ</t>
    </rPh>
    <rPh sb="7" eb="9">
      <t>カイサイ</t>
    </rPh>
    <rPh sb="15" eb="17">
      <t>センタク</t>
    </rPh>
    <rPh sb="19" eb="21">
      <t>バアイ</t>
    </rPh>
    <rPh sb="22" eb="26">
      <t>ジッシカイスウ</t>
    </rPh>
    <rPh sb="28" eb="29">
      <t>コタ</t>
    </rPh>
    <phoneticPr fontId="3"/>
  </si>
  <si>
    <t>1.定期的に開催している</t>
    <rPh sb="6" eb="8">
      <t>カイサイ</t>
    </rPh>
    <phoneticPr fontId="2"/>
  </si>
  <si>
    <t>協議会等に報告した内容を指定権者（都道府県・指定都市・中核市）にも報告を行っているかお答えください。</t>
    <phoneticPr fontId="3"/>
  </si>
  <si>
    <t>←1になったらOK</t>
    <phoneticPr fontId="3"/>
  </si>
  <si>
    <t>① 貴事業所での短期入所（ショートステイ）におけるベッド数についてお答えください。</t>
    <phoneticPr fontId="3"/>
  </si>
  <si>
    <t>② 貴事業所での短期入所（ショートステイ）の月当たりの利用回数についてお答えください。</t>
    <phoneticPr fontId="3"/>
  </si>
  <si>
    <t>貴事業所は、（自立支援）協議会等に参加しているかお答えください。</t>
    <phoneticPr fontId="3"/>
  </si>
  <si>
    <t>5.計画相談支援を利用している利用者はいない</t>
    <phoneticPr fontId="3"/>
  </si>
  <si>
    <t>貴事業所の利用者に対して、指定特定相談支援事業所がどの程度関わっているかお答えください。</t>
    <phoneticPr fontId="3"/>
  </si>
  <si>
    <t>貴事業所と相談支援専門員と行う情報共有や打ち合わせなどの連携状況・頻度等についてお答えください。</t>
    <phoneticPr fontId="3"/>
  </si>
  <si>
    <t>ベッドがない場合は「0」と記入してください。</t>
    <rPh sb="6" eb="8">
      <t>バアイ</t>
    </rPh>
    <rPh sb="13" eb="15">
      <t>キニュウ</t>
    </rPh>
    <phoneticPr fontId="3"/>
  </si>
  <si>
    <t>利用者数が上限数を超えています</t>
  </si>
  <si>
    <t>2.ある程度反映されていると感じる</t>
    <rPh sb="4" eb="6">
      <t>テイド</t>
    </rPh>
    <phoneticPr fontId="3"/>
  </si>
  <si>
    <t>3.あまり反映されていないと感じる</t>
    <phoneticPr fontId="3"/>
  </si>
  <si>
    <t>指定都市或いは中核市</t>
  </si>
  <si>
    <t>指定都市或いは中核市</t>
    <phoneticPr fontId="3"/>
  </si>
  <si>
    <t>※貴事業所が指定都市或いは中核市に所属している場合、『市町村担当課』を『指定権者』と読み替えてご回答ください</t>
    <phoneticPr fontId="3"/>
  </si>
  <si>
    <t>指定都市名
（漢字）</t>
    <rPh sb="0" eb="2">
      <t>シテイ</t>
    </rPh>
    <rPh sb="2" eb="4">
      <t>トシ</t>
    </rPh>
    <rPh sb="4" eb="5">
      <t>メイ</t>
    </rPh>
    <rPh sb="5" eb="6">
      <t>ナカミョウ</t>
    </rPh>
    <rPh sb="7" eb="9">
      <t>カンジ</t>
    </rPh>
    <phoneticPr fontId="13"/>
  </si>
  <si>
    <t>中核市名
（漢字）</t>
    <rPh sb="0" eb="3">
      <t>チュウカクシ</t>
    </rPh>
    <rPh sb="3" eb="4">
      <t>メイ</t>
    </rPh>
    <rPh sb="6" eb="8">
      <t>カンジ</t>
    </rPh>
    <phoneticPr fontId="13"/>
  </si>
  <si>
    <t>出所</t>
    <rPh sb="0" eb="2">
      <t>シュッショ</t>
    </rPh>
    <phoneticPr fontId="13"/>
  </si>
  <si>
    <t>大阪市</t>
    <phoneticPr fontId="13"/>
  </si>
  <si>
    <t>旭川市</t>
    <phoneticPr fontId="13"/>
  </si>
  <si>
    <t>指定都市一覧</t>
    <rPh sb="0" eb="4">
      <t>シテイトシ</t>
    </rPh>
    <rPh sb="4" eb="6">
      <t>イチラン</t>
    </rPh>
    <phoneticPr fontId="13"/>
  </si>
  <si>
    <t>総務省｜地方自治制度｜指定都市一覧</t>
    <phoneticPr fontId="13"/>
  </si>
  <si>
    <t>名古屋市</t>
    <phoneticPr fontId="13"/>
  </si>
  <si>
    <t>函館市</t>
    <phoneticPr fontId="13"/>
  </si>
  <si>
    <t>中核市一覧</t>
    <rPh sb="0" eb="3">
      <t>チュウカクシ</t>
    </rPh>
    <rPh sb="3" eb="5">
      <t>イチラン</t>
    </rPh>
    <phoneticPr fontId="13"/>
  </si>
  <si>
    <t>総務省｜地方公共団体の区分｜中核市・施行時特例市</t>
    <phoneticPr fontId="13"/>
  </si>
  <si>
    <t>京都市</t>
    <phoneticPr fontId="13"/>
  </si>
  <si>
    <t>青森市</t>
    <phoneticPr fontId="13"/>
  </si>
  <si>
    <t>横浜市</t>
    <phoneticPr fontId="13"/>
  </si>
  <si>
    <t>八戸市</t>
    <phoneticPr fontId="13"/>
  </si>
  <si>
    <t>神戸市</t>
    <phoneticPr fontId="13"/>
  </si>
  <si>
    <t>盛岡市</t>
    <phoneticPr fontId="13"/>
  </si>
  <si>
    <t>北九州市</t>
    <phoneticPr fontId="13"/>
  </si>
  <si>
    <t>秋田市</t>
    <phoneticPr fontId="13"/>
  </si>
  <si>
    <t>札幌市</t>
    <phoneticPr fontId="13"/>
  </si>
  <si>
    <t>山形市</t>
    <phoneticPr fontId="13"/>
  </si>
  <si>
    <t>川崎市</t>
    <phoneticPr fontId="13"/>
  </si>
  <si>
    <t>郡山市</t>
    <phoneticPr fontId="13"/>
  </si>
  <si>
    <t>福岡市</t>
    <phoneticPr fontId="13"/>
  </si>
  <si>
    <t>いわき市</t>
    <phoneticPr fontId="13"/>
  </si>
  <si>
    <t>広島市</t>
    <phoneticPr fontId="13"/>
  </si>
  <si>
    <t>福島市</t>
    <phoneticPr fontId="13"/>
  </si>
  <si>
    <t>仙台市</t>
    <phoneticPr fontId="13"/>
  </si>
  <si>
    <t>水戸市</t>
    <phoneticPr fontId="13"/>
  </si>
  <si>
    <t>千葉市</t>
    <phoneticPr fontId="13"/>
  </si>
  <si>
    <t>宇都宮市</t>
    <phoneticPr fontId="13"/>
  </si>
  <si>
    <t>さいたま市</t>
    <phoneticPr fontId="13"/>
  </si>
  <si>
    <t>前橋市</t>
    <phoneticPr fontId="13"/>
  </si>
  <si>
    <t>静岡市</t>
    <phoneticPr fontId="13"/>
  </si>
  <si>
    <t>高崎市</t>
    <phoneticPr fontId="13"/>
  </si>
  <si>
    <t>堺市</t>
    <phoneticPr fontId="13"/>
  </si>
  <si>
    <t>川越市</t>
    <phoneticPr fontId="13"/>
  </si>
  <si>
    <t>新潟市</t>
    <phoneticPr fontId="13"/>
  </si>
  <si>
    <t>川口市</t>
    <phoneticPr fontId="13"/>
  </si>
  <si>
    <t>浜松市</t>
    <phoneticPr fontId="13"/>
  </si>
  <si>
    <t>越谷市</t>
    <phoneticPr fontId="13"/>
  </si>
  <si>
    <t>岡山市</t>
    <phoneticPr fontId="13"/>
  </si>
  <si>
    <t>船橋市</t>
    <phoneticPr fontId="13"/>
  </si>
  <si>
    <t>相模原市</t>
    <phoneticPr fontId="13"/>
  </si>
  <si>
    <t>柏市</t>
    <phoneticPr fontId="13"/>
  </si>
  <si>
    <t>熊本市</t>
    <phoneticPr fontId="13"/>
  </si>
  <si>
    <t>八王子市</t>
    <phoneticPr fontId="13"/>
  </si>
  <si>
    <t>横須賀市</t>
    <phoneticPr fontId="13"/>
  </si>
  <si>
    <t>富山市</t>
    <phoneticPr fontId="13"/>
  </si>
  <si>
    <t>金沢市</t>
    <phoneticPr fontId="13"/>
  </si>
  <si>
    <t>福井市</t>
    <phoneticPr fontId="13"/>
  </si>
  <si>
    <t>甲府市</t>
    <phoneticPr fontId="13"/>
  </si>
  <si>
    <t>長野市</t>
    <phoneticPr fontId="13"/>
  </si>
  <si>
    <t>松本市</t>
    <phoneticPr fontId="13"/>
  </si>
  <si>
    <t>岐阜市</t>
    <phoneticPr fontId="13"/>
  </si>
  <si>
    <t>豊橋市</t>
    <phoneticPr fontId="13"/>
  </si>
  <si>
    <t>岡崎市</t>
    <phoneticPr fontId="13"/>
  </si>
  <si>
    <t>豊田市</t>
    <phoneticPr fontId="13"/>
  </si>
  <si>
    <t>一宮市</t>
    <phoneticPr fontId="13"/>
  </si>
  <si>
    <t>大津市</t>
    <phoneticPr fontId="13"/>
  </si>
  <si>
    <t>豊中市</t>
    <phoneticPr fontId="13"/>
  </si>
  <si>
    <t>吹田市</t>
    <phoneticPr fontId="13"/>
  </si>
  <si>
    <t>高槻市</t>
    <phoneticPr fontId="13"/>
  </si>
  <si>
    <t>枚方市</t>
    <phoneticPr fontId="13"/>
  </si>
  <si>
    <t>八尾市</t>
    <phoneticPr fontId="13"/>
  </si>
  <si>
    <t>寝屋川市</t>
    <phoneticPr fontId="13"/>
  </si>
  <si>
    <t>東大阪市</t>
    <phoneticPr fontId="13"/>
  </si>
  <si>
    <t>姫路市</t>
    <phoneticPr fontId="13"/>
  </si>
  <si>
    <t>尼崎市</t>
    <phoneticPr fontId="13"/>
  </si>
  <si>
    <t>明石市</t>
    <phoneticPr fontId="13"/>
  </si>
  <si>
    <t>西宮市</t>
    <phoneticPr fontId="13"/>
  </si>
  <si>
    <t>奈良市</t>
    <phoneticPr fontId="13"/>
  </si>
  <si>
    <t>和歌山市</t>
    <phoneticPr fontId="13"/>
  </si>
  <si>
    <t>鳥取市</t>
    <phoneticPr fontId="13"/>
  </si>
  <si>
    <t>松江市</t>
    <phoneticPr fontId="13"/>
  </si>
  <si>
    <t>倉敷市</t>
    <phoneticPr fontId="13"/>
  </si>
  <si>
    <t>呉市</t>
    <phoneticPr fontId="13"/>
  </si>
  <si>
    <t>福山市</t>
    <phoneticPr fontId="13"/>
  </si>
  <si>
    <t>下関市</t>
    <phoneticPr fontId="13"/>
  </si>
  <si>
    <t>高松市</t>
    <phoneticPr fontId="13"/>
  </si>
  <si>
    <t>松山市</t>
    <phoneticPr fontId="13"/>
  </si>
  <si>
    <t>高知市</t>
    <phoneticPr fontId="13"/>
  </si>
  <si>
    <t>久留米市</t>
    <phoneticPr fontId="13"/>
  </si>
  <si>
    <t>長崎市</t>
    <phoneticPr fontId="13"/>
  </si>
  <si>
    <t>佐世保市</t>
    <phoneticPr fontId="13"/>
  </si>
  <si>
    <t>大分市</t>
    <phoneticPr fontId="13"/>
  </si>
  <si>
    <t>宮崎市</t>
    <phoneticPr fontId="13"/>
  </si>
  <si>
    <t>鹿児島市</t>
    <phoneticPr fontId="13"/>
  </si>
  <si>
    <t>那覇市</t>
    <phoneticPr fontId="13"/>
  </si>
  <si>
    <t>指定都市&amp;中核市</t>
    <rPh sb="0" eb="2">
      <t>シテイ</t>
    </rPh>
    <rPh sb="2" eb="4">
      <t>トシ</t>
    </rPh>
    <rPh sb="5" eb="8">
      <t>チュウカクシ</t>
    </rPh>
    <phoneticPr fontId="13"/>
  </si>
  <si>
    <t>↑「０」のとき回答必要。1=指定都市or中核市</t>
    <rPh sb="7" eb="9">
      <t>カイトウ</t>
    </rPh>
    <rPh sb="9" eb="11">
      <t>ヒツヨウ</t>
    </rPh>
    <phoneticPr fontId="3"/>
  </si>
  <si>
    <t>「一般市に所属**、かつ、Q12（3）で「1.ない」以外を選択した」人だけ回答可能</t>
    <phoneticPr fontId="3"/>
  </si>
  <si>
    <t>質問16(1)で「1.定期的に開催している」と回答した方に伺います</t>
    <phoneticPr fontId="3"/>
  </si>
  <si>
    <t>　※特にない場合は、「特になし」とご記入ください。</t>
    <rPh sb="2" eb="3">
      <t>トク</t>
    </rPh>
    <rPh sb="6" eb="8">
      <t>バアイ</t>
    </rPh>
    <rPh sb="11" eb="12">
      <t>トク</t>
    </rPh>
    <rPh sb="18" eb="20">
      <t>キニュウ</t>
    </rPh>
    <phoneticPr fontId="3"/>
  </si>
  <si>
    <t>利用者のうち、強度行動障害の状態にある方の人数をお答えください。</t>
    <rPh sb="14" eb="16">
      <t>ジョウタイ</t>
    </rPh>
    <rPh sb="19" eb="20">
      <t>カタ</t>
    </rPh>
    <phoneticPr fontId="3"/>
  </si>
  <si>
    <t>貴事業所では、個別の支援や運営上の困りごとが発生した際、主にどこに相談をしているかお答えください。</t>
    <phoneticPr fontId="3"/>
  </si>
  <si>
    <r>
      <t>※貴事業所が</t>
    </r>
    <r>
      <rPr>
        <sz val="11"/>
        <color rgb="FFFF0000"/>
        <rFont val="HGP創英角ｺﾞｼｯｸUB"/>
        <family val="3"/>
        <charset val="128"/>
      </rPr>
      <t>指定都市或いは中核市に所属している場合、選択肢『2. 市町村』と『5. 指定権者』は同じ回答を</t>
    </r>
    <r>
      <rPr>
        <sz val="11"/>
        <rFont val="HGP創英角ｺﾞｼｯｸUB"/>
        <family val="3"/>
        <charset val="128"/>
      </rPr>
      <t>記入してください</t>
    </r>
    <phoneticPr fontId="3"/>
  </si>
  <si>
    <t>　※基準省令第213条の10第６項のに定められる定期的な報告、評価、要望、助言を指します。</t>
    <phoneticPr fontId="3"/>
  </si>
  <si>
    <t>1.半年に１回</t>
    <rPh sb="2" eb="4">
      <t>ハントシ</t>
    </rPh>
    <rPh sb="6" eb="7">
      <t>カイ</t>
    </rPh>
    <phoneticPr fontId="3"/>
  </si>
  <si>
    <t>2.１年に１回</t>
    <rPh sb="3" eb="4">
      <t>ネン</t>
    </rPh>
    <rPh sb="6" eb="7">
      <t>カイ</t>
    </rPh>
    <phoneticPr fontId="3"/>
  </si>
  <si>
    <t>3.その他</t>
    <rPh sb="4" eb="5">
      <t>タ</t>
    </rPh>
    <phoneticPr fontId="3"/>
  </si>
  <si>
    <t>理由について、当てはまるものすべてお答えください。</t>
    <phoneticPr fontId="3"/>
  </si>
  <si>
    <t>1.定期的な報告等が必要と認識していなかった</t>
    <rPh sb="2" eb="4">
      <t>テイキ</t>
    </rPh>
    <rPh sb="4" eb="5">
      <t>テキ</t>
    </rPh>
    <rPh sb="6" eb="8">
      <t>ホウコク</t>
    </rPh>
    <rPh sb="8" eb="9">
      <t>トウ</t>
    </rPh>
    <rPh sb="10" eb="12">
      <t>ヒツヨウ</t>
    </rPh>
    <rPh sb="13" eb="15">
      <t>ニンシキ</t>
    </rPh>
    <phoneticPr fontId="2"/>
  </si>
  <si>
    <t>2.報告のための事務が人員不足で行えないため</t>
    <rPh sb="2" eb="4">
      <t>ホウコク</t>
    </rPh>
    <rPh sb="8" eb="10">
      <t>ジム</t>
    </rPh>
    <rPh sb="11" eb="13">
      <t>ジンイン</t>
    </rPh>
    <rPh sb="13" eb="15">
      <t>フソク</t>
    </rPh>
    <rPh sb="16" eb="17">
      <t>オコナ</t>
    </rPh>
    <phoneticPr fontId="2"/>
  </si>
  <si>
    <t>3.どこに報告していいか分からないため</t>
    <rPh sb="5" eb="7">
      <t>ホウコク</t>
    </rPh>
    <rPh sb="12" eb="13">
      <t>ワ</t>
    </rPh>
    <phoneticPr fontId="2"/>
  </si>
  <si>
    <t>質問9(1)で「1.行っている」と回答した方に伺います。その頻度をお答えください。</t>
    <rPh sb="0" eb="2">
      <t>シツモン</t>
    </rPh>
    <phoneticPr fontId="3"/>
  </si>
  <si>
    <t>1.行っている</t>
    <phoneticPr fontId="3"/>
  </si>
  <si>
    <t>質問9(1)で「1.行っている」と回答した方に伺います。</t>
    <rPh sb="0" eb="2">
      <t>シツモン</t>
    </rPh>
    <phoneticPr fontId="3"/>
  </si>
  <si>
    <t>貴事業所は（自立支援）協議会等への報告を行っているかお答えください。</t>
    <phoneticPr fontId="3"/>
  </si>
  <si>
    <t>2.行っていない</t>
    <rPh sb="2" eb="3">
      <t>オコナ</t>
    </rPh>
    <phoneticPr fontId="3"/>
  </si>
  <si>
    <t>質問9(1)で「2.行っていない」と回答した方に伺います。</t>
    <rPh sb="0" eb="2">
      <t>シツモン</t>
    </rPh>
    <rPh sb="10" eb="11">
      <t>オコナ</t>
    </rPh>
    <phoneticPr fontId="3"/>
  </si>
  <si>
    <r>
      <t>貴事業所が感じる、地域連携を進める上での課題について、</t>
    </r>
    <r>
      <rPr>
        <sz val="11"/>
        <color theme="8"/>
        <rFont val="HGP創英角ｺﾞｼｯｸUB"/>
        <family val="3"/>
        <charset val="128"/>
      </rPr>
      <t>特に当てはまるもの３つまで</t>
    </r>
    <r>
      <rPr>
        <sz val="11"/>
        <color rgb="FF000000"/>
        <rFont val="HGP創英角ｺﾞｼｯｸUB"/>
        <family val="3"/>
        <charset val="128"/>
      </rPr>
      <t>お答えください。</t>
    </r>
    <phoneticPr fontId="3"/>
  </si>
  <si>
    <t>拝啓　時下ますますご清祥のこととお慶び申し上げます。また、平素より格段のご高配を賜り、厚く御礼申し上げます。
現在弊社では、令和７年度「共同生活援助の質の確保のための （自立支援）協議会の役割等に関する調査研究事業」を実施しております。
本調査事業では日中サービス支援型共同生活援助の運営実態や（自立支援）協議会との連携状況について、アンケート調査を実施し、その実態や課題を把握するとともに、今後の制度や支援の在り方等についての検討を行うことを目指しております。
　ご多用の折、恐縮ではございますが、本調査へのご協力をよろしくお願い申し上げます。</t>
    <phoneticPr fontId="13"/>
  </si>
  <si>
    <r>
      <t xml:space="preserve">本調査票への回答が完了しましたら、以下のように、調査票の回収にご協力ください。
～回収手順～
①入力が完了したファイルを事務局（野村総合研究所）へ提出していただきます。ファイル名は、以下のとおりとしてください。
</t>
    </r>
    <r>
      <rPr>
        <sz val="11"/>
        <color rgb="FFFF0000"/>
        <rFont val="HGP創英角ｺﾞｼｯｸUB"/>
        <family val="3"/>
        <charset val="128"/>
      </rPr>
      <t>ファイル名→県名_市町村名（例：東京都_千代田区）</t>
    </r>
    <r>
      <rPr>
        <sz val="11"/>
        <rFont val="ＭＳ Ｐゴシック"/>
        <family val="3"/>
        <charset val="128"/>
      </rPr>
      <t xml:space="preserve">
②</t>
    </r>
    <r>
      <rPr>
        <sz val="11"/>
        <color rgb="FFFF0000"/>
        <rFont val="HGP創英角ｺﾞｼｯｸUB"/>
        <family val="3"/>
        <charset val="128"/>
      </rPr>
      <t>野村総合研究所（ghxkgk-enq@nri.co.jp)</t>
    </r>
    <r>
      <rPr>
        <sz val="11"/>
        <rFont val="ＭＳ Ｐゴシック"/>
        <family val="3"/>
        <charset val="128"/>
      </rPr>
      <t>までご提出をお願いいたします。</t>
    </r>
    <rPh sb="42" eb="44">
      <t>カイシュウ</t>
    </rPh>
    <rPh sb="44" eb="46">
      <t>テジュン</t>
    </rPh>
    <rPh sb="61" eb="64">
      <t>ジムキョク</t>
    </rPh>
    <rPh sb="65" eb="72">
      <t>ノムラソウゴウケンキュウジョ</t>
    </rPh>
    <rPh sb="123" eb="126">
      <t>トウキョウト</t>
    </rPh>
    <rPh sb="127" eb="131">
      <t>チヨダク</t>
    </rPh>
    <rPh sb="134" eb="141">
      <t>ノムラソウゴウケンキュウジョ</t>
    </rPh>
    <phoneticPr fontId="13"/>
  </si>
  <si>
    <t>【アンケートの内容・技術的トラブルに関するお問い合わせ】
　事務局　株式会社野村総合研究所　ヘルスケア・サービスコンサルティング部
　担当：玉木、磯野
　E-mail：ghxkgk-enq@nri.co.jp</t>
    <rPh sb="10" eb="12">
      <t>ギジュツ</t>
    </rPh>
    <rPh sb="12" eb="13">
      <t>テキ</t>
    </rPh>
    <rPh sb="70" eb="72">
      <t>タマキ</t>
    </rPh>
    <rPh sb="73" eb="75">
      <t>イソノ</t>
    </rPh>
    <phoneticPr fontId="13"/>
  </si>
  <si>
    <t>令和７年12月23日（火）～１月14日（水）　18時まで　</t>
    <rPh sb="0" eb="1">
      <t>レイ</t>
    </rPh>
    <rPh sb="1" eb="2">
      <t>ワ</t>
    </rPh>
    <rPh sb="3" eb="4">
      <t>ネン</t>
    </rPh>
    <rPh sb="6" eb="7">
      <t>ツキ</t>
    </rPh>
    <rPh sb="9" eb="10">
      <t>ニチ</t>
    </rPh>
    <rPh sb="11" eb="12">
      <t>カ</t>
    </rPh>
    <rPh sb="15" eb="16">
      <t>ツキ</t>
    </rPh>
    <rPh sb="20" eb="21">
      <t>スイ</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</si>
</sst>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
    <numFmt numFmtId="177" formatCode="&quot;（１）①の利用者数 &quot;#&quot;名のうち、&quot;"/>
    <numFmt numFmtId="178" formatCode="0&quot; 名&quot;"/>
    <numFmt numFmtId="179" formatCode="0&quot; 床&quot;"/>
    <numFmt numFmtId="180" formatCode="0.0_);[Red]\(0.0\)"/>
    <numFmt numFmtId="181" formatCode="0&quot; 回&quot;"/>
    <numFmt numFmtId="182" formatCode="0&quot; 人&quot;"/>
  </numFmts>
  <fonts count="41" x14ac:knownFonts="1">
    <font>
      <sz val="11"/>
      <color theme="1"/>
      <name val="游ゴシック"/>
      <family val="2"/>
      <charset val="128"/>
      <scheme val="minor"/>
    </font>
    <font>
      <sz val="11"/>
      <color theme="0"/>
      <name val="游ゴシック"/>
      <family val="2"/>
      <charset val="128"/>
      <scheme val="minor"/>
    </font>
    <font>
      <sz val="11"/>
      <color rgb="FF000000"/>
      <name val="HGP創英角ｺﾞｼｯｸUB"/>
      <family val="3"/>
      <charset val="128"/>
    </font>
    <font>
      <sz val="6"/>
      <name val="游ゴシック"/>
      <family val="2"/>
      <charset val="128"/>
      <scheme val="minor"/>
    </font>
    <font>
      <sz val="11"/>
      <color rgb="FFFF0000"/>
      <name val="HGP創英角ｺﾞｼｯｸUB"/>
      <family val="3"/>
      <charset val="128"/>
    </font>
    <font>
      <sz val="11"/>
      <color theme="0"/>
      <name val="HGP創英角ｺﾞｼｯｸUB"/>
      <family val="3"/>
      <charset val="128"/>
    </font>
    <font>
      <sz val="10"/>
      <color theme="1"/>
      <name val="HGP創英角ｺﾞｼｯｸUB"/>
      <family val="3"/>
      <charset val="128"/>
    </font>
    <font>
      <sz val="11"/>
      <name val="HGP創英角ｺﾞｼｯｸUB"/>
      <family val="3"/>
      <charset val="128"/>
    </font>
    <font>
      <sz val="14"/>
      <color rgb="FFFF0000"/>
      <name val="HGP創英角ｺﾞｼｯｸUB"/>
      <family val="3"/>
      <charset val="128"/>
    </font>
    <font>
      <sz val="11"/>
      <color rgb="FFFFFFFF"/>
      <name val="HGP創英角ｺﾞｼｯｸUB"/>
      <family val="3"/>
      <charset val="128"/>
    </font>
    <font>
      <sz val="11"/>
      <color theme="1"/>
      <name val="游ゴシック"/>
      <family val="2"/>
      <scheme val="minor"/>
    </font>
    <font>
      <sz val="10"/>
      <color theme="0"/>
      <name val="HGP創英角ｺﾞｼｯｸUB"/>
      <family val="3"/>
      <charset val="128"/>
    </font>
    <font>
      <sz val="14"/>
      <name val="HGP創英角ｺﾞｼｯｸUB"/>
      <family val="3"/>
      <charset val="128"/>
    </font>
    <font>
      <sz val="6"/>
      <name val="ＭＳ Ｐゴシック"/>
      <family val="3"/>
      <charset val="128"/>
    </font>
    <font>
      <sz val="11"/>
      <name val="ＭＳ Ｐゴシック"/>
      <family val="3"/>
      <charset val="128"/>
    </font>
    <font>
      <sz val="11"/>
      <color rgb="FFFF0000"/>
      <name val="ＭＳ Ｐゴシック"/>
      <family val="3"/>
      <charset val="128"/>
    </font>
    <font>
      <sz val="11"/>
      <color theme="1"/>
      <name val="游ゴシック"/>
      <family val="3"/>
      <charset val="128"/>
      <scheme val="minor"/>
    </font>
    <font>
      <sz val="11"/>
      <color theme="1"/>
      <name val="Meiryo UI"/>
      <family val="3"/>
      <charset val="128"/>
    </font>
    <font>
      <sz val="11"/>
      <color theme="1" tint="4.9989318521683403E-2"/>
      <name val="Meiryo UI"/>
      <family val="3"/>
      <charset val="128"/>
    </font>
    <font>
      <sz val="11"/>
      <color indexed="8"/>
      <name val="HGP創英角ｺﾞｼｯｸUB"/>
      <family val="3"/>
      <charset val="128"/>
    </font>
    <font>
      <sz val="11"/>
      <color theme="0"/>
      <name val="游ゴシック"/>
      <family val="3"/>
      <charset val="128"/>
      <scheme val="minor"/>
    </font>
    <font>
      <sz val="22"/>
      <color theme="8"/>
      <name val="HGP創英角ｺﾞｼｯｸUB"/>
      <family val="3"/>
      <charset val="128"/>
    </font>
    <font>
      <sz val="22"/>
      <color theme="8" tint="-0.249977111117893"/>
      <name val="HGP創英角ｺﾞｼｯｸUB"/>
      <family val="3"/>
      <charset val="128"/>
    </font>
    <font>
      <sz val="11"/>
      <color theme="1"/>
      <name val="HGP創英角ｺﾞｼｯｸUB"/>
      <family val="3"/>
      <charset val="128"/>
    </font>
    <font>
      <sz val="11"/>
      <color rgb="FF000000"/>
      <name val="Meiryo UI"/>
      <family val="3"/>
      <charset val="128"/>
    </font>
    <font>
      <sz val="11"/>
      <color theme="0"/>
      <name val="Meiryo UI"/>
      <family val="3"/>
      <charset val="128"/>
    </font>
    <font>
      <sz val="11"/>
      <color theme="8" tint="0.59999389629810485"/>
      <name val="Meiryo UI"/>
      <family val="3"/>
      <charset val="128"/>
    </font>
    <font>
      <sz val="11"/>
      <color theme="0" tint="-0.14999847407452621"/>
      <name val="HGP創英角ｺﾞｼｯｸUB"/>
      <family val="3"/>
      <charset val="128"/>
    </font>
    <font>
      <sz val="11"/>
      <color rgb="FFD9D9D9"/>
      <name val="HGP創英角ｺﾞｼｯｸUB"/>
      <family val="3"/>
      <charset val="128"/>
    </font>
    <font>
      <b/>
      <sz val="11"/>
      <color rgb="FFFF0000"/>
      <name val="Meiryo UI"/>
      <family val="3"/>
      <charset val="128"/>
    </font>
    <font>
      <sz val="10"/>
      <color theme="0" tint="-0.14999847407452621"/>
      <name val="HGP創英角ｺﾞｼｯｸUB"/>
      <family val="3"/>
      <charset val="128"/>
    </font>
    <font>
      <b/>
      <sz val="11"/>
      <color theme="8"/>
      <name val="Meiryo UI"/>
      <family val="3"/>
      <charset val="128"/>
    </font>
    <font>
      <sz val="11"/>
      <color theme="0" tint="-0.249977111117893"/>
      <name val="HGP創英角ｺﾞｼｯｸUB"/>
      <family val="3"/>
      <charset val="128"/>
    </font>
    <font>
      <sz val="9"/>
      <color rgb="FF000000"/>
      <name val="Meiryo UI"/>
      <family val="3"/>
      <charset val="128"/>
    </font>
    <font>
      <sz val="11"/>
      <name val="Meiryo UI"/>
      <family val="3"/>
      <charset val="128"/>
    </font>
    <font>
      <u/>
      <sz val="11"/>
      <color theme="10"/>
      <name val="游ゴシック"/>
      <family val="2"/>
      <charset val="128"/>
      <scheme val="minor"/>
    </font>
    <font>
      <sz val="9"/>
      <color theme="1"/>
      <name val="Meiryo UI"/>
      <family val="3"/>
      <charset val="128"/>
    </font>
    <font>
      <sz val="9"/>
      <color rgb="FFFF0000"/>
      <name val="Meiryo UI"/>
      <family val="3"/>
      <charset val="128"/>
    </font>
    <font>
      <sz val="9"/>
      <color theme="1"/>
      <name val="游ゴシック"/>
      <family val="2"/>
      <charset val="128"/>
      <scheme val="minor"/>
    </font>
    <font>
      <b/>
      <sz val="9"/>
      <color theme="8"/>
      <name val="Meiryo UI"/>
      <family val="3"/>
      <charset val="128"/>
    </font>
    <font>
      <sz val="11"/>
      <color theme="8"/>
      <name val="HGP創英角ｺﾞｼｯｸUB"/>
      <family val="3"/>
      <charset val="128"/>
    </font>
  </fonts>
  <fills count="23">
    <fill>
      <patternFill patternType="none"/>
    </fill>
    <fill>
      <patternFill patternType="gray125"/>
    </fill>
    <fill>
      <patternFill patternType="solid">
        <fgColor rgb="FFCFFBDB"/>
        <bgColor indexed="64"/>
      </patternFill>
    </fill>
    <fill>
      <patternFill patternType="solid">
        <fgColor theme="9"/>
        <bgColor indexed="64"/>
      </patternFill>
    </fill>
    <fill>
      <patternFill patternType="solid">
        <fgColor rgb="FFDDEBF7"/>
        <bgColor indexed="64"/>
      </patternFill>
    </fill>
    <fill>
      <patternFill patternType="solid">
        <fgColor rgb="FFD9D9D9"/>
        <bgColor indexed="64"/>
      </patternFill>
    </fill>
    <fill>
      <patternFill patternType="solid">
        <fgColor theme="7" tint="0.79998168889431442"/>
        <bgColor indexed="64"/>
      </patternFill>
    </fill>
    <fill>
      <patternFill patternType="solid">
        <fgColor rgb="FFF2F2F2"/>
        <bgColor indexed="64"/>
      </patternFill>
    </fill>
    <fill>
      <patternFill patternType="solid">
        <fgColor rgb="FF0070C0"/>
        <bgColor indexed="64"/>
      </patternFill>
    </fill>
    <fill>
      <patternFill patternType="solid">
        <fgColor rgb="FFFDEAD7"/>
        <bgColor indexed="64"/>
      </patternFill>
    </fill>
    <fill>
      <patternFill patternType="solid">
        <fgColor theme="4"/>
        <bgColor indexed="64"/>
      </patternFill>
    </fill>
    <fill>
      <patternFill patternType="solid">
        <fgColor theme="0"/>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bgColor indexed="64"/>
      </patternFill>
    </fill>
    <fill>
      <patternFill patternType="solid">
        <fgColor theme="5" tint="-0.49998474074526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CCCCFF"/>
        <bgColor indexed="64"/>
      </patternFill>
    </fill>
    <fill>
      <patternFill patternType="solid">
        <fgColor theme="7"/>
        <bgColor indexed="64"/>
      </patternFill>
    </fill>
  </fills>
  <borders count="42">
    <border>
      <left/>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double">
        <color rgb="FF000000"/>
      </top>
      <bottom style="thin">
        <color rgb="FF000000"/>
      </bottom>
      <diagonal/>
    </border>
    <border>
      <left/>
      <right/>
      <top style="thin">
        <color indexed="64"/>
      </top>
      <bottom style="thin">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rgb="FF000000"/>
      </right>
      <top/>
      <bottom/>
      <diagonal/>
    </border>
    <border>
      <left style="thin">
        <color indexed="64"/>
      </left>
      <right style="thin">
        <color indexed="64"/>
      </right>
      <top style="double">
        <color indexed="64"/>
      </top>
      <bottom style="thin">
        <color rgb="FF000000"/>
      </bottom>
      <diagonal/>
    </border>
    <border>
      <left style="thin">
        <color rgb="FF000000"/>
      </left>
      <right/>
      <top/>
      <bottom style="thin">
        <color indexed="64"/>
      </bottom>
      <diagonal/>
    </border>
    <border>
      <left style="thin">
        <color indexed="64"/>
      </left>
      <right style="thin">
        <color indexed="64"/>
      </right>
      <top style="double">
        <color indexed="64"/>
      </top>
      <bottom style="thin">
        <color indexed="64"/>
      </bottom>
      <diagonal/>
    </border>
    <border>
      <left style="thin">
        <color rgb="FF000000"/>
      </left>
      <right style="thin">
        <color rgb="FF000000"/>
      </right>
      <top/>
      <bottom style="double">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double">
        <color indexed="64"/>
      </top>
      <bottom/>
      <diagonal/>
    </border>
  </borders>
  <cellStyleXfs count="5">
    <xf numFmtId="0" fontId="0" fillId="0" borderId="0">
      <alignment vertical="center"/>
    </xf>
    <xf numFmtId="0" fontId="10" fillId="0" borderId="0"/>
    <xf numFmtId="0" fontId="16" fillId="0" borderId="0">
      <alignment vertical="center"/>
    </xf>
    <xf numFmtId="0" fontId="14" fillId="0" borderId="0"/>
    <xf numFmtId="0" fontId="35" fillId="0" borderId="0" applyNumberFormat="0" applyFill="0" applyBorder="0" applyAlignment="0" applyProtection="0">
      <alignment vertical="center"/>
    </xf>
  </cellStyleXfs>
  <cellXfs count="215">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4" fillId="0" borderId="0" xfId="0" applyFont="1">
      <alignment vertical="center"/>
    </xf>
    <xf numFmtId="0" fontId="5" fillId="3" borderId="0" xfId="0" applyFont="1" applyFill="1">
      <alignment vertical="center"/>
    </xf>
    <xf numFmtId="0" fontId="5" fillId="3" borderId="0" xfId="0" applyFont="1" applyFill="1" applyAlignment="1">
      <alignment vertical="center" wrapText="1"/>
    </xf>
    <xf numFmtId="176" fontId="2" fillId="0" borderId="0" xfId="0" applyNumberFormat="1" applyFont="1">
      <alignment vertical="center"/>
    </xf>
    <xf numFmtId="0" fontId="2" fillId="0" borderId="0" xfId="0" applyFont="1" applyAlignment="1">
      <alignment horizontal="right" vertical="center" wrapText="1"/>
    </xf>
    <xf numFmtId="0" fontId="2" fillId="0" borderId="5" xfId="0" applyFont="1" applyBorder="1" applyAlignment="1">
      <alignment horizontal="center" vertical="center"/>
    </xf>
    <xf numFmtId="0" fontId="2" fillId="0" borderId="0" xfId="0" applyFont="1" applyAlignment="1"/>
    <xf numFmtId="0" fontId="2" fillId="0" borderId="0" xfId="0" applyFont="1" applyAlignment="1">
      <alignment horizontal="left" vertical="center"/>
    </xf>
    <xf numFmtId="0" fontId="2" fillId="0" borderId="13" xfId="0" applyFont="1" applyBorder="1" applyAlignment="1">
      <alignment horizontal="center" vertical="center"/>
    </xf>
    <xf numFmtId="0" fontId="2" fillId="0" borderId="0" xfId="0" applyFont="1" applyAlignment="1">
      <alignment horizontal="right" vertical="center" indent="1"/>
    </xf>
    <xf numFmtId="0" fontId="2" fillId="0" borderId="16" xfId="0" applyFont="1" applyBorder="1" applyAlignment="1">
      <alignment horizontal="center" vertical="center"/>
    </xf>
    <xf numFmtId="0" fontId="2" fillId="0" borderId="0" xfId="0" applyFont="1" applyAlignment="1">
      <alignment horizontal="left" indent="2"/>
    </xf>
    <xf numFmtId="0" fontId="7" fillId="0" borderId="0" xfId="0" applyFont="1">
      <alignment vertical="center"/>
    </xf>
    <xf numFmtId="0" fontId="2" fillId="0" borderId="18" xfId="0" applyFont="1" applyBorder="1" applyAlignment="1">
      <alignment horizontal="center" vertical="center"/>
    </xf>
    <xf numFmtId="0" fontId="2" fillId="0" borderId="0" xfId="0" applyFont="1" applyAlignment="1">
      <alignment horizontal="right" vertical="center"/>
    </xf>
    <xf numFmtId="0" fontId="4" fillId="0" borderId="0" xfId="0" applyFont="1" applyAlignment="1">
      <alignment horizontal="right" vertical="center"/>
    </xf>
    <xf numFmtId="177" fontId="2" fillId="0" borderId="0" xfId="0" applyNumberFormat="1" applyFont="1" applyAlignment="1">
      <alignment horizontal="right" vertical="center"/>
    </xf>
    <xf numFmtId="0" fontId="2" fillId="0" borderId="0" xfId="0" applyFont="1" applyAlignment="1">
      <alignment horizontal="left" vertical="center" wrapText="1"/>
    </xf>
    <xf numFmtId="0" fontId="2" fillId="0" borderId="21" xfId="0" applyFont="1" applyBorder="1">
      <alignment vertical="center"/>
    </xf>
    <xf numFmtId="0" fontId="2" fillId="0" borderId="23" xfId="0" applyFont="1" applyBorder="1" applyAlignment="1">
      <alignment vertical="center" wrapText="1"/>
    </xf>
    <xf numFmtId="0" fontId="2" fillId="0" borderId="25" xfId="0" applyFont="1" applyBorder="1" applyAlignment="1">
      <alignment vertical="center" wrapText="1"/>
    </xf>
    <xf numFmtId="0" fontId="2" fillId="0" borderId="26" xfId="0" applyFont="1" applyBorder="1" applyAlignment="1">
      <alignment vertical="center" wrapText="1"/>
    </xf>
    <xf numFmtId="0" fontId="5" fillId="0" borderId="0" xfId="0" applyFont="1">
      <alignment vertical="center"/>
    </xf>
    <xf numFmtId="0" fontId="5" fillId="0" borderId="0" xfId="0" applyFont="1" applyAlignment="1">
      <alignment vertical="center" wrapText="1"/>
    </xf>
    <xf numFmtId="0" fontId="2" fillId="6" borderId="7" xfId="0" applyFont="1" applyFill="1" applyBorder="1">
      <alignment vertical="center"/>
    </xf>
    <xf numFmtId="0" fontId="2" fillId="6" borderId="12" xfId="0" applyFont="1" applyFill="1" applyBorder="1">
      <alignment vertical="center"/>
    </xf>
    <xf numFmtId="0" fontId="2" fillId="6" borderId="8" xfId="0" applyFont="1" applyFill="1" applyBorder="1">
      <alignment vertical="center"/>
    </xf>
    <xf numFmtId="0" fontId="2" fillId="6" borderId="20" xfId="0" applyFont="1" applyFill="1" applyBorder="1">
      <alignment vertical="center"/>
    </xf>
    <xf numFmtId="0" fontId="8" fillId="7" borderId="0" xfId="0" applyFont="1" applyFill="1">
      <alignment vertical="center"/>
    </xf>
    <xf numFmtId="0" fontId="2" fillId="7" borderId="0" xfId="0" applyFont="1" applyFill="1">
      <alignment vertical="center"/>
    </xf>
    <xf numFmtId="0" fontId="2" fillId="7" borderId="0" xfId="0" applyFont="1" applyFill="1" applyAlignment="1">
      <alignment vertical="center" wrapText="1"/>
    </xf>
    <xf numFmtId="0" fontId="4" fillId="7" borderId="0" xfId="0" applyFont="1" applyFill="1">
      <alignment vertical="center"/>
    </xf>
    <xf numFmtId="0" fontId="2" fillId="8" borderId="0" xfId="0" applyFont="1" applyFill="1">
      <alignment vertical="center"/>
    </xf>
    <xf numFmtId="0" fontId="2" fillId="8" borderId="0" xfId="0" applyFont="1" applyFill="1" applyAlignment="1">
      <alignment vertical="center" wrapText="1"/>
    </xf>
    <xf numFmtId="0" fontId="9" fillId="8" borderId="0" xfId="0" applyFont="1" applyFill="1">
      <alignment vertical="center"/>
    </xf>
    <xf numFmtId="0" fontId="2" fillId="9" borderId="0" xfId="0" applyFont="1" applyFill="1">
      <alignment vertical="center"/>
    </xf>
    <xf numFmtId="0" fontId="10" fillId="0" borderId="0" xfId="1"/>
    <xf numFmtId="0" fontId="12" fillId="11" borderId="0" xfId="1" applyFont="1" applyFill="1" applyAlignment="1">
      <alignment vertical="center"/>
    </xf>
    <xf numFmtId="0" fontId="10" fillId="11" borderId="0" xfId="1" applyFill="1" applyAlignment="1">
      <alignment vertical="center"/>
    </xf>
    <xf numFmtId="0" fontId="4" fillId="0" borderId="0" xfId="1" applyFont="1" applyAlignment="1">
      <alignment vertical="center"/>
    </xf>
    <xf numFmtId="0" fontId="14" fillId="0" borderId="0" xfId="1" applyFont="1" applyAlignment="1">
      <alignment vertical="center"/>
    </xf>
    <xf numFmtId="0" fontId="15" fillId="11" borderId="0" xfId="1" applyFont="1" applyFill="1" applyAlignment="1">
      <alignment vertical="center"/>
    </xf>
    <xf numFmtId="0" fontId="10" fillId="12" borderId="0" xfId="1" applyFill="1" applyAlignment="1">
      <alignment vertical="center"/>
    </xf>
    <xf numFmtId="0" fontId="12" fillId="12" borderId="0" xfId="1" applyFont="1" applyFill="1" applyAlignment="1">
      <alignment vertical="center"/>
    </xf>
    <xf numFmtId="0" fontId="12" fillId="13" borderId="0" xfId="1" applyFont="1" applyFill="1" applyAlignment="1">
      <alignment vertical="center"/>
    </xf>
    <xf numFmtId="0" fontId="10" fillId="13" borderId="0" xfId="1" applyFill="1" applyAlignment="1">
      <alignment vertical="center"/>
    </xf>
    <xf numFmtId="49" fontId="17" fillId="14" borderId="21" xfId="2" applyNumberFormat="1" applyFont="1" applyFill="1" applyBorder="1">
      <alignment vertical="center"/>
    </xf>
    <xf numFmtId="49" fontId="17" fillId="14" borderId="21" xfId="2" applyNumberFormat="1" applyFont="1" applyFill="1" applyBorder="1" applyAlignment="1">
      <alignment vertical="center" wrapText="1"/>
    </xf>
    <xf numFmtId="0" fontId="17" fillId="0" borderId="0" xfId="2" applyFont="1">
      <alignment vertical="center"/>
    </xf>
    <xf numFmtId="49" fontId="18" fillId="15" borderId="21" xfId="3" applyNumberFormat="1" applyFont="1" applyFill="1" applyBorder="1" applyAlignment="1">
      <alignment vertical="center"/>
    </xf>
    <xf numFmtId="0" fontId="17" fillId="15" borderId="21" xfId="2" applyFont="1" applyFill="1" applyBorder="1">
      <alignment vertical="center"/>
    </xf>
    <xf numFmtId="49" fontId="17" fillId="15" borderId="21" xfId="2" applyNumberFormat="1" applyFont="1" applyFill="1" applyBorder="1">
      <alignment vertical="center"/>
    </xf>
    <xf numFmtId="49" fontId="18" fillId="0" borderId="21" xfId="3" applyNumberFormat="1" applyFont="1" applyBorder="1" applyAlignment="1">
      <alignment vertical="center"/>
    </xf>
    <xf numFmtId="49" fontId="17" fillId="0" borderId="21" xfId="2" applyNumberFormat="1" applyFont="1" applyBorder="1">
      <alignment vertical="center"/>
    </xf>
    <xf numFmtId="0" fontId="17" fillId="0" borderId="0" xfId="0" applyFont="1">
      <alignment vertical="center"/>
    </xf>
    <xf numFmtId="0" fontId="17" fillId="0" borderId="4" xfId="2" applyFont="1" applyBorder="1">
      <alignment vertical="center"/>
    </xf>
    <xf numFmtId="49" fontId="17" fillId="0" borderId="0" xfId="2" applyNumberFormat="1" applyFont="1">
      <alignment vertical="center"/>
    </xf>
    <xf numFmtId="0" fontId="2" fillId="16" borderId="0" xfId="0" applyFont="1" applyFill="1">
      <alignment vertical="center"/>
    </xf>
    <xf numFmtId="0" fontId="19" fillId="0" borderId="0" xfId="0" applyFont="1">
      <alignment vertical="center"/>
    </xf>
    <xf numFmtId="0" fontId="1" fillId="18" borderId="0" xfId="0" applyFont="1" applyFill="1">
      <alignment vertical="center"/>
    </xf>
    <xf numFmtId="0" fontId="20" fillId="18" borderId="0" xfId="0" applyFont="1" applyFill="1">
      <alignment vertical="center"/>
    </xf>
    <xf numFmtId="0" fontId="0" fillId="6" borderId="0" xfId="0" applyFill="1">
      <alignment vertical="center"/>
    </xf>
    <xf numFmtId="0" fontId="8" fillId="9" borderId="0" xfId="0" applyFont="1" applyFill="1">
      <alignment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7" fillId="0" borderId="0" xfId="0" applyFont="1" applyAlignment="1">
      <alignment horizontal="center" vertical="center"/>
    </xf>
    <xf numFmtId="0" fontId="2" fillId="0" borderId="15" xfId="0" applyFont="1" applyBorder="1" applyAlignment="1">
      <alignment vertical="center" wrapText="1"/>
    </xf>
    <xf numFmtId="0" fontId="24" fillId="0" borderId="0" xfId="0" applyFont="1">
      <alignment vertical="center"/>
    </xf>
    <xf numFmtId="0" fontId="25" fillId="0" borderId="0" xfId="0" applyFont="1">
      <alignment vertical="center"/>
    </xf>
    <xf numFmtId="0" fontId="25" fillId="17" borderId="0" xfId="0" applyFont="1" applyFill="1">
      <alignment vertical="center"/>
    </xf>
    <xf numFmtId="0" fontId="26" fillId="0" borderId="0" xfId="0" applyFont="1" applyAlignment="1"/>
    <xf numFmtId="0" fontId="26" fillId="0" borderId="0" xfId="0" applyFont="1">
      <alignment vertical="center"/>
    </xf>
    <xf numFmtId="0" fontId="24" fillId="0" borderId="0" xfId="0" applyFont="1" applyAlignment="1">
      <alignment horizontal="right" vertical="center"/>
    </xf>
    <xf numFmtId="178" fontId="24" fillId="0" borderId="0" xfId="0" applyNumberFormat="1" applyFont="1" applyAlignment="1">
      <alignment horizontal="right" vertical="center"/>
    </xf>
    <xf numFmtId="0" fontId="5" fillId="2" borderId="0" xfId="0" applyFont="1" applyFill="1">
      <alignment vertical="center"/>
    </xf>
    <xf numFmtId="0" fontId="29" fillId="0" borderId="0" xfId="0" applyFont="1">
      <alignment vertical="center"/>
    </xf>
    <xf numFmtId="0" fontId="27" fillId="0" borderId="0" xfId="0" applyFont="1">
      <alignment vertical="center"/>
    </xf>
    <xf numFmtId="0" fontId="27" fillId="0" borderId="0" xfId="0" applyFont="1" applyAlignment="1">
      <alignment horizontal="right" vertical="center"/>
    </xf>
    <xf numFmtId="0" fontId="31" fillId="0" borderId="0" xfId="0" applyFont="1">
      <alignment vertical="center"/>
    </xf>
    <xf numFmtId="0" fontId="2" fillId="0" borderId="21" xfId="0" applyFont="1" applyBorder="1" applyAlignment="1">
      <alignment horizontal="left" vertical="center" indent="1"/>
    </xf>
    <xf numFmtId="0" fontId="2" fillId="0" borderId="21" xfId="0" applyFont="1" applyBorder="1" applyAlignment="1">
      <alignment vertical="center" wrapText="1"/>
    </xf>
    <xf numFmtId="0" fontId="7" fillId="0" borderId="21" xfId="0" applyFont="1" applyBorder="1" applyAlignment="1">
      <alignment vertical="center" wrapText="1"/>
    </xf>
    <xf numFmtId="0" fontId="2" fillId="0" borderId="38" xfId="0" applyFont="1" applyBorder="1" applyAlignment="1">
      <alignment horizontal="center" vertical="center"/>
    </xf>
    <xf numFmtId="0" fontId="2" fillId="0" borderId="21" xfId="0" applyFont="1" applyBorder="1" applyAlignment="1">
      <alignment horizontal="left" vertical="center" indent="2"/>
    </xf>
    <xf numFmtId="0" fontId="2" fillId="0" borderId="7" xfId="0" applyFont="1" applyBorder="1">
      <alignment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21" xfId="0" applyFont="1" applyBorder="1" applyAlignment="1">
      <alignment horizontal="right" vertical="center" indent="2"/>
    </xf>
    <xf numFmtId="0" fontId="4" fillId="0" borderId="0" xfId="0" applyFont="1" applyAlignment="1">
      <alignment horizontal="right" vertical="top"/>
    </xf>
    <xf numFmtId="0" fontId="32" fillId="0" borderId="0" xfId="0" applyFont="1" applyAlignment="1">
      <alignment horizontal="right" vertical="center" indent="1"/>
    </xf>
    <xf numFmtId="0" fontId="33" fillId="0" borderId="0" xfId="0" applyFont="1">
      <alignment vertical="center"/>
    </xf>
    <xf numFmtId="0" fontId="34" fillId="0" borderId="0" xfId="0" applyFont="1" applyAlignment="1"/>
    <xf numFmtId="176" fontId="5" fillId="0" borderId="0" xfId="0" applyNumberFormat="1" applyFont="1">
      <alignment vertical="center"/>
    </xf>
    <xf numFmtId="0" fontId="2" fillId="4" borderId="3" xfId="0" applyFont="1" applyFill="1" applyBorder="1" applyAlignment="1" applyProtection="1">
      <alignment horizontal="center" vertical="center"/>
      <protection locked="0"/>
    </xf>
    <xf numFmtId="0" fontId="2" fillId="5" borderId="3" xfId="0" applyFont="1" applyFill="1" applyBorder="1" applyAlignment="1" applyProtection="1">
      <alignment horizontal="center" vertical="center"/>
      <protection locked="0"/>
    </xf>
    <xf numFmtId="0" fontId="2" fillId="5" borderId="6" xfId="0" applyFont="1" applyFill="1" applyBorder="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11" xfId="0" applyFont="1" applyFill="1" applyBorder="1" applyAlignment="1" applyProtection="1">
      <alignment horizontal="center" vertical="center"/>
      <protection locked="0"/>
    </xf>
    <xf numFmtId="55" fontId="23" fillId="4" borderId="14" xfId="0" applyNumberFormat="1" applyFont="1" applyFill="1" applyBorder="1" applyAlignment="1" applyProtection="1">
      <alignment horizontal="center" vertical="center"/>
      <protection locked="0"/>
    </xf>
    <xf numFmtId="55" fontId="23" fillId="4" borderId="15" xfId="0" applyNumberFormat="1" applyFont="1" applyFill="1" applyBorder="1" applyAlignment="1" applyProtection="1">
      <alignment horizontal="center" vertical="center"/>
      <protection locked="0"/>
    </xf>
    <xf numFmtId="0" fontId="28" fillId="5" borderId="14" xfId="0" applyFont="1" applyFill="1" applyBorder="1" applyAlignment="1" applyProtection="1">
      <alignment horizontal="center" vertical="center"/>
      <protection locked="0"/>
    </xf>
    <xf numFmtId="0" fontId="28" fillId="5" borderId="15" xfId="0" applyFont="1" applyFill="1" applyBorder="1" applyAlignment="1" applyProtection="1">
      <alignment horizontal="center" vertical="center"/>
      <protection locked="0"/>
    </xf>
    <xf numFmtId="0" fontId="2" fillId="4" borderId="11" xfId="0" applyFont="1" applyFill="1" applyBorder="1" applyProtection="1">
      <alignment vertical="center"/>
      <protection locked="0"/>
    </xf>
    <xf numFmtId="0" fontId="2" fillId="4" borderId="22" xfId="0" applyFont="1" applyFill="1" applyBorder="1" applyAlignment="1" applyProtection="1">
      <alignment horizontal="center" vertical="center"/>
      <protection locked="0"/>
    </xf>
    <xf numFmtId="0" fontId="2" fillId="4" borderId="20" xfId="0" applyFont="1" applyFill="1" applyBorder="1" applyAlignment="1" applyProtection="1">
      <alignment horizontal="center" vertical="center"/>
      <protection locked="0"/>
    </xf>
    <xf numFmtId="178" fontId="2" fillId="4" borderId="14" xfId="0" applyNumberFormat="1" applyFont="1" applyFill="1" applyBorder="1" applyProtection="1">
      <alignment vertical="center"/>
      <protection locked="0"/>
    </xf>
    <xf numFmtId="0" fontId="2" fillId="4" borderId="14" xfId="0" applyFont="1" applyFill="1" applyBorder="1" applyProtection="1">
      <alignment vertical="center"/>
      <protection locked="0"/>
    </xf>
    <xf numFmtId="178" fontId="7" fillId="20" borderId="22" xfId="0" applyNumberFormat="1" applyFont="1" applyFill="1" applyBorder="1" applyProtection="1">
      <alignment vertical="center"/>
      <protection locked="0"/>
    </xf>
    <xf numFmtId="0" fontId="2" fillId="4" borderId="11" xfId="0" applyFont="1" applyFill="1" applyBorder="1" applyAlignment="1" applyProtection="1">
      <alignment vertical="center" shrinkToFit="1"/>
      <protection locked="0"/>
    </xf>
    <xf numFmtId="0" fontId="28" fillId="5" borderId="14" xfId="0" applyFont="1" applyFill="1" applyBorder="1" applyProtection="1">
      <alignment vertical="center"/>
      <protection locked="0"/>
    </xf>
    <xf numFmtId="0" fontId="28" fillId="5" borderId="22" xfId="0" applyFont="1" applyFill="1" applyBorder="1" applyAlignment="1" applyProtection="1">
      <alignment horizontal="center" vertical="center"/>
      <protection locked="0"/>
    </xf>
    <xf numFmtId="0" fontId="28" fillId="5" borderId="20" xfId="0" applyFont="1" applyFill="1" applyBorder="1" applyAlignment="1" applyProtection="1">
      <alignment horizontal="center" vertical="center"/>
      <protection locked="0"/>
    </xf>
    <xf numFmtId="0" fontId="27" fillId="5" borderId="22" xfId="0" applyFont="1" applyFill="1" applyBorder="1" applyAlignment="1" applyProtection="1">
      <alignment horizontal="center" vertical="center"/>
      <protection locked="0"/>
    </xf>
    <xf numFmtId="0" fontId="27" fillId="5" borderId="20" xfId="0" applyFont="1" applyFill="1" applyBorder="1" applyAlignment="1" applyProtection="1">
      <alignment horizontal="center" vertical="center"/>
      <protection locked="0"/>
    </xf>
    <xf numFmtId="0" fontId="27" fillId="5" borderId="11" xfId="0" applyFont="1" applyFill="1" applyBorder="1" applyProtection="1">
      <alignment vertical="center"/>
      <protection locked="0"/>
    </xf>
    <xf numFmtId="0" fontId="2" fillId="4" borderId="14" xfId="0" applyFont="1" applyFill="1" applyBorder="1" applyAlignment="1" applyProtection="1">
      <alignment horizontal="center" vertical="center"/>
      <protection locked="0"/>
    </xf>
    <xf numFmtId="0" fontId="2" fillId="4" borderId="15" xfId="0"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protection locked="0"/>
    </xf>
    <xf numFmtId="181" fontId="27" fillId="19" borderId="21" xfId="0" applyNumberFormat="1" applyFont="1" applyFill="1" applyBorder="1" applyAlignment="1" applyProtection="1">
      <alignment horizontal="center" vertical="center"/>
      <protection locked="0"/>
    </xf>
    <xf numFmtId="182" fontId="23" fillId="20" borderId="37" xfId="0" applyNumberFormat="1" applyFont="1" applyFill="1" applyBorder="1" applyAlignment="1" applyProtection="1">
      <alignment horizontal="center" vertical="center"/>
      <protection locked="0"/>
    </xf>
    <xf numFmtId="0" fontId="23" fillId="20" borderId="15" xfId="0" applyFont="1" applyFill="1" applyBorder="1" applyAlignment="1" applyProtection="1">
      <alignment horizontal="center" vertical="center"/>
      <protection locked="0"/>
    </xf>
    <xf numFmtId="0" fontId="2" fillId="4" borderId="11" xfId="0" applyFont="1" applyFill="1" applyBorder="1" applyAlignment="1" applyProtection="1">
      <alignment vertical="center" wrapText="1"/>
      <protection locked="0"/>
    </xf>
    <xf numFmtId="180" fontId="27" fillId="19" borderId="15" xfId="0" applyNumberFormat="1" applyFont="1" applyFill="1" applyBorder="1" applyProtection="1">
      <alignment vertical="center"/>
      <protection locked="0"/>
    </xf>
    <xf numFmtId="0" fontId="27" fillId="19" borderId="14" xfId="0" applyFont="1" applyFill="1" applyBorder="1" applyAlignment="1" applyProtection="1">
      <alignment horizontal="center" vertical="center"/>
      <protection locked="0"/>
    </xf>
    <xf numFmtId="0" fontId="27" fillId="19" borderId="15" xfId="0" applyFont="1" applyFill="1" applyBorder="1" applyAlignment="1" applyProtection="1">
      <alignment horizontal="center" vertical="center"/>
      <protection locked="0"/>
    </xf>
    <xf numFmtId="179" fontId="2" fillId="4" borderId="35" xfId="0" applyNumberFormat="1" applyFont="1" applyFill="1" applyBorder="1" applyAlignment="1" applyProtection="1">
      <alignment horizontal="center" vertical="center"/>
      <protection locked="0"/>
    </xf>
    <xf numFmtId="0" fontId="2" fillId="0" borderId="0" xfId="0" applyFont="1" applyAlignment="1">
      <alignment horizontal="left" vertical="center" indent="2"/>
    </xf>
    <xf numFmtId="0" fontId="7" fillId="0" borderId="0" xfId="0" applyFont="1" applyAlignment="1">
      <alignment horizontal="left" vertical="center" indent="2"/>
    </xf>
    <xf numFmtId="0" fontId="35" fillId="0" borderId="0" xfId="4">
      <alignment vertical="center"/>
    </xf>
    <xf numFmtId="49" fontId="18" fillId="20" borderId="21" xfId="3" applyNumberFormat="1" applyFont="1" applyFill="1" applyBorder="1" applyAlignment="1">
      <alignment vertical="center"/>
    </xf>
    <xf numFmtId="49" fontId="18" fillId="6" borderId="21" xfId="3" applyNumberFormat="1" applyFont="1" applyFill="1" applyBorder="1" applyAlignment="1">
      <alignment vertical="center"/>
    </xf>
    <xf numFmtId="0" fontId="18" fillId="6" borderId="21" xfId="3" applyFont="1" applyFill="1" applyBorder="1" applyAlignment="1">
      <alignment vertical="center"/>
    </xf>
    <xf numFmtId="0" fontId="18" fillId="20" borderId="21" xfId="3" applyFont="1" applyFill="1" applyBorder="1" applyAlignment="1">
      <alignment vertical="center"/>
    </xf>
    <xf numFmtId="49" fontId="17" fillId="14" borderId="8" xfId="2" applyNumberFormat="1" applyFont="1" applyFill="1" applyBorder="1">
      <alignment vertical="center"/>
    </xf>
    <xf numFmtId="49" fontId="17" fillId="14" borderId="7" xfId="2" applyNumberFormat="1" applyFont="1" applyFill="1" applyBorder="1" applyAlignment="1">
      <alignment horizontal="left" vertical="center" indent="4"/>
    </xf>
    <xf numFmtId="0" fontId="33" fillId="15" borderId="0" xfId="0" applyFont="1" applyFill="1">
      <alignment vertical="center"/>
    </xf>
    <xf numFmtId="0" fontId="36" fillId="0" borderId="0" xfId="0" applyFont="1">
      <alignment vertical="center"/>
    </xf>
    <xf numFmtId="0" fontId="33" fillId="4" borderId="0" xfId="0" applyFont="1" applyFill="1">
      <alignment vertical="center"/>
    </xf>
    <xf numFmtId="0" fontId="33" fillId="5" borderId="0" xfId="0" applyFont="1" applyFill="1">
      <alignment vertical="center"/>
    </xf>
    <xf numFmtId="0" fontId="33" fillId="0" borderId="0" xfId="0" applyFont="1" applyAlignment="1">
      <alignment horizontal="left" vertical="center"/>
    </xf>
    <xf numFmtId="0" fontId="37" fillId="0" borderId="0" xfId="0" applyFont="1">
      <alignment vertical="center"/>
    </xf>
    <xf numFmtId="0" fontId="33" fillId="0" borderId="0" xfId="0" applyFont="1" applyAlignment="1"/>
    <xf numFmtId="0" fontId="33" fillId="19" borderId="0" xfId="0" applyFont="1" applyFill="1">
      <alignment vertical="center"/>
    </xf>
    <xf numFmtId="0" fontId="33" fillId="0" borderId="0" xfId="0" quotePrefix="1" applyFont="1">
      <alignment vertical="center"/>
    </xf>
    <xf numFmtId="0" fontId="38" fillId="0" borderId="0" xfId="0" applyFont="1">
      <alignment vertical="center"/>
    </xf>
    <xf numFmtId="0" fontId="33" fillId="21" borderId="0" xfId="0" applyFont="1" applyFill="1">
      <alignment vertical="center"/>
    </xf>
    <xf numFmtId="0" fontId="39" fillId="0" borderId="0" xfId="0" applyFont="1">
      <alignment vertical="center"/>
    </xf>
    <xf numFmtId="0" fontId="33" fillId="20" borderId="0" xfId="0" applyFont="1" applyFill="1">
      <alignment vertical="center"/>
    </xf>
    <xf numFmtId="0" fontId="33" fillId="22" borderId="0" xfId="0" applyFont="1" applyFill="1">
      <alignment vertical="center"/>
    </xf>
    <xf numFmtId="0" fontId="2" fillId="0" borderId="6" xfId="0" applyFont="1" applyBorder="1">
      <alignment vertical="center"/>
    </xf>
    <xf numFmtId="0" fontId="23" fillId="20" borderId="11" xfId="0" applyFont="1" applyFill="1" applyBorder="1" applyAlignment="1" applyProtection="1">
      <alignment horizontal="center" vertical="center"/>
      <protection locked="0"/>
    </xf>
    <xf numFmtId="0" fontId="23" fillId="20" borderId="22" xfId="0" applyFont="1" applyFill="1" applyBorder="1" applyAlignment="1" applyProtection="1">
      <alignment horizontal="center" vertical="center"/>
      <protection locked="0"/>
    </xf>
    <xf numFmtId="0" fontId="23" fillId="20" borderId="20" xfId="0" applyFont="1" applyFill="1" applyBorder="1" applyAlignment="1" applyProtection="1">
      <alignment horizontal="center" vertical="center"/>
      <protection locked="0"/>
    </xf>
    <xf numFmtId="0" fontId="23" fillId="20" borderId="14" xfId="0" applyFont="1" applyFill="1" applyBorder="1" applyProtection="1">
      <alignment vertical="center"/>
      <protection locked="0"/>
    </xf>
    <xf numFmtId="0" fontId="23" fillId="0" borderId="0" xfId="0" applyFont="1" applyAlignment="1">
      <alignment vertical="top"/>
    </xf>
    <xf numFmtId="0" fontId="23" fillId="0" borderId="0" xfId="0" applyFont="1">
      <alignment vertical="center"/>
    </xf>
    <xf numFmtId="0" fontId="11" fillId="10" borderId="0" xfId="1" applyFont="1" applyFill="1" applyAlignment="1">
      <alignment horizontal="left" vertical="center"/>
    </xf>
    <xf numFmtId="0" fontId="10" fillId="6" borderId="0" xfId="1" applyFill="1" applyAlignment="1">
      <alignment horizontal="left" vertical="top" wrapText="1"/>
    </xf>
    <xf numFmtId="0" fontId="14" fillId="11" borderId="0" xfId="1" applyFont="1" applyFill="1" applyAlignment="1">
      <alignment horizontal="left" vertical="top" wrapText="1"/>
    </xf>
    <xf numFmtId="0" fontId="10" fillId="11" borderId="0" xfId="1" applyFill="1" applyAlignment="1">
      <alignment horizontal="left" vertical="top" wrapText="1"/>
    </xf>
    <xf numFmtId="0" fontId="27" fillId="5" borderId="7" xfId="0" applyFont="1" applyFill="1" applyBorder="1" applyAlignment="1" applyProtection="1">
      <alignment horizontal="left" vertical="center"/>
      <protection locked="0"/>
    </xf>
    <xf numFmtId="0" fontId="27" fillId="5" borderId="12" xfId="0" applyFont="1" applyFill="1" applyBorder="1" applyAlignment="1" applyProtection="1">
      <alignment horizontal="left" vertical="center"/>
      <protection locked="0"/>
    </xf>
    <xf numFmtId="0" fontId="27" fillId="5" borderId="8" xfId="0" applyFont="1" applyFill="1" applyBorder="1" applyAlignment="1" applyProtection="1">
      <alignment horizontal="left" vertical="center"/>
      <protection locked="0"/>
    </xf>
    <xf numFmtId="0" fontId="2" fillId="0" borderId="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 xfId="0" applyFont="1" applyBorder="1" applyAlignment="1">
      <alignment horizontal="center" vertical="center" wrapText="1"/>
    </xf>
    <xf numFmtId="0" fontId="30" fillId="0" borderId="0" xfId="0" applyFont="1" applyAlignment="1">
      <alignment horizontal="right" vertical="center"/>
    </xf>
    <xf numFmtId="0" fontId="30" fillId="0" borderId="34" xfId="0" applyFont="1" applyBorder="1" applyAlignment="1">
      <alignment horizontal="right" vertical="center"/>
    </xf>
    <xf numFmtId="0" fontId="21" fillId="9" borderId="0" xfId="0" applyFont="1" applyFill="1" applyAlignment="1">
      <alignment horizontal="left" vertical="center" wrapText="1"/>
    </xf>
    <xf numFmtId="0" fontId="22" fillId="7" borderId="0" xfId="0" applyFont="1" applyFill="1" applyAlignment="1">
      <alignment horizontal="left" vertical="center" wrapText="1"/>
    </xf>
    <xf numFmtId="0" fontId="2" fillId="4" borderId="31" xfId="0" applyFont="1" applyFill="1" applyBorder="1" applyAlignment="1" applyProtection="1">
      <alignment horizontal="left" vertical="center" wrapText="1"/>
      <protection locked="0"/>
    </xf>
    <xf numFmtId="0" fontId="2" fillId="4" borderId="32" xfId="0" applyFont="1" applyFill="1" applyBorder="1" applyAlignment="1" applyProtection="1">
      <alignment horizontal="left" vertical="center" wrapText="1"/>
      <protection locked="0"/>
    </xf>
    <xf numFmtId="0" fontId="2" fillId="4" borderId="33" xfId="0" applyFont="1" applyFill="1" applyBorder="1" applyAlignment="1" applyProtection="1">
      <alignment horizontal="left" vertical="center" wrapText="1"/>
      <protection locked="0"/>
    </xf>
    <xf numFmtId="0" fontId="2" fillId="5" borderId="21" xfId="0" applyFont="1" applyFill="1" applyBorder="1" applyAlignment="1" applyProtection="1">
      <alignment horizontal="left" vertical="center" wrapText="1"/>
      <protection locked="0"/>
    </xf>
    <xf numFmtId="0" fontId="2" fillId="5" borderId="7" xfId="0" applyFont="1" applyFill="1" applyBorder="1" applyAlignment="1" applyProtection="1">
      <alignment horizontal="left" vertical="center"/>
      <protection locked="0"/>
    </xf>
    <xf numFmtId="0" fontId="2" fillId="5" borderId="12" xfId="0" applyFont="1" applyFill="1" applyBorder="1" applyAlignment="1" applyProtection="1">
      <alignment horizontal="left" vertical="center"/>
      <protection locked="0"/>
    </xf>
    <xf numFmtId="0" fontId="2" fillId="5" borderId="8" xfId="0" applyFont="1" applyFill="1" applyBorder="1" applyAlignment="1" applyProtection="1">
      <alignment horizontal="left" vertical="center"/>
      <protection locked="0"/>
    </xf>
    <xf numFmtId="0" fontId="2" fillId="20" borderId="7" xfId="0" applyFont="1" applyFill="1" applyBorder="1" applyAlignment="1" applyProtection="1">
      <alignment horizontal="left" vertical="center"/>
      <protection locked="0"/>
    </xf>
    <xf numFmtId="0" fontId="2" fillId="20" borderId="8" xfId="0" applyFont="1" applyFill="1" applyBorder="1" applyAlignment="1" applyProtection="1">
      <alignment horizontal="left" vertical="center"/>
      <protection locked="0"/>
    </xf>
    <xf numFmtId="0" fontId="2" fillId="0" borderId="15" xfId="0" applyFont="1" applyBorder="1" applyAlignment="1">
      <alignment horizontal="left" vertical="center" wrapText="1"/>
    </xf>
    <xf numFmtId="0" fontId="2" fillId="6" borderId="19" xfId="0" applyFont="1" applyFill="1" applyBorder="1" applyAlignment="1">
      <alignment horizontal="left" vertical="center" wrapText="1"/>
    </xf>
    <xf numFmtId="0" fontId="2" fillId="6" borderId="29" xfId="0" applyFont="1" applyFill="1" applyBorder="1" applyAlignment="1">
      <alignment horizontal="left" vertical="center" wrapText="1"/>
    </xf>
    <xf numFmtId="0" fontId="2" fillId="5" borderId="3" xfId="0" applyFont="1" applyFill="1" applyBorder="1" applyAlignment="1" applyProtection="1">
      <alignment horizontal="left" vertical="center" wrapText="1"/>
      <protection locked="0"/>
    </xf>
    <xf numFmtId="0" fontId="27" fillId="19" borderId="7" xfId="0" applyFont="1" applyFill="1" applyBorder="1" applyAlignment="1" applyProtection="1">
      <alignment horizontal="left" vertical="center"/>
      <protection locked="0"/>
    </xf>
    <xf numFmtId="0" fontId="27" fillId="19" borderId="12" xfId="0" applyFont="1" applyFill="1" applyBorder="1" applyAlignment="1" applyProtection="1">
      <alignment horizontal="left" vertical="center"/>
      <protection locked="0"/>
    </xf>
    <xf numFmtId="0" fontId="27" fillId="19" borderId="8" xfId="0" applyFont="1" applyFill="1" applyBorder="1" applyAlignment="1" applyProtection="1">
      <alignment horizontal="left" vertical="center"/>
      <protection locked="0"/>
    </xf>
    <xf numFmtId="0" fontId="27" fillId="5" borderId="21"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2" fillId="0" borderId="21" xfId="0" applyFont="1" applyBorder="1" applyAlignment="1">
      <alignment horizontal="center" vertical="center"/>
    </xf>
    <xf numFmtId="0" fontId="2" fillId="0" borderId="27" xfId="0" applyFont="1" applyBorder="1" applyAlignment="1">
      <alignment horizontal="left" vertical="center" wrapText="1"/>
    </xf>
    <xf numFmtId="0" fontId="2" fillId="0" borderId="14" xfId="0" applyFont="1" applyBorder="1" applyAlignment="1">
      <alignment horizontal="left" vertical="center" wrapText="1"/>
    </xf>
    <xf numFmtId="0" fontId="2" fillId="0" borderId="16" xfId="0" applyFont="1" applyBorder="1" applyAlignment="1">
      <alignment horizontal="center" vertical="center"/>
    </xf>
    <xf numFmtId="0" fontId="2" fillId="20" borderId="41" xfId="0" applyFont="1" applyFill="1" applyBorder="1" applyAlignment="1" applyProtection="1">
      <alignment horizontal="left" vertical="center"/>
      <protection locked="0"/>
    </xf>
    <xf numFmtId="0" fontId="2" fillId="20" borderId="33" xfId="0" applyFont="1" applyFill="1" applyBorder="1" applyAlignment="1" applyProtection="1">
      <alignment horizontal="left" vertical="center"/>
      <protection locked="0"/>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left" vertical="center" wrapText="1"/>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9"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0" fontId="6" fillId="4" borderId="17" xfId="0" applyFont="1" applyFill="1" applyBorder="1" applyAlignment="1" applyProtection="1">
      <alignment horizontal="left" vertical="center" wrapText="1"/>
      <protection locked="0"/>
    </xf>
    <xf numFmtId="0" fontId="6" fillId="4" borderId="3" xfId="0" applyFont="1" applyFill="1" applyBorder="1" applyAlignment="1" applyProtection="1">
      <alignment horizontal="left" vertical="center" wrapText="1"/>
      <protection locked="0"/>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4" borderId="36" xfId="0" applyFont="1" applyFill="1" applyBorder="1" applyAlignment="1" applyProtection="1">
      <alignment horizontal="left" vertical="center"/>
      <protection locked="0"/>
    </xf>
    <xf numFmtId="0" fontId="2" fillId="4" borderId="10" xfId="0" applyFont="1" applyFill="1" applyBorder="1" applyAlignment="1" applyProtection="1">
      <alignment horizontal="left" vertical="center"/>
      <protection locked="0"/>
    </xf>
    <xf numFmtId="0" fontId="2" fillId="4" borderId="7" xfId="0" applyFont="1" applyFill="1" applyBorder="1" applyAlignment="1" applyProtection="1">
      <alignment horizontal="left" vertical="center"/>
      <protection locked="0"/>
    </xf>
    <xf numFmtId="0" fontId="2" fillId="4" borderId="8" xfId="0" applyFont="1" applyFill="1" applyBorder="1" applyAlignment="1" applyProtection="1">
      <alignment horizontal="left" vertical="center"/>
      <protection locked="0"/>
    </xf>
    <xf numFmtId="0" fontId="2" fillId="4" borderId="24" xfId="0" applyFont="1" applyFill="1" applyBorder="1" applyAlignment="1" applyProtection="1">
      <alignment horizontal="left" vertical="center"/>
      <protection locked="0"/>
    </xf>
  </cellXfs>
  <cellStyles count="5">
    <cellStyle name="ハイパーリンク" xfId="4" builtinId="8"/>
    <cellStyle name="標準" xfId="0" builtinId="0"/>
    <cellStyle name="標準 2" xfId="2" xr:uid="{0D241D61-38C0-4E5F-A017-1460FFF5ED94}"/>
    <cellStyle name="標準 3" xfId="1" xr:uid="{7DFDF366-4018-4698-84EB-8ABC81B99A72}"/>
    <cellStyle name="標準_Sheet1" xfId="3" xr:uid="{C8A543CF-AE5B-4252-A30C-CB0857B55281}"/>
  </cellStyles>
  <dxfs count="115">
    <dxf>
      <font>
        <color rgb="FF9C0006"/>
      </font>
      <fill>
        <patternFill>
          <bgColor rgb="FFFFC7CE"/>
        </patternFill>
      </fill>
    </dxf>
    <dxf>
      <font>
        <color rgb="FF9C0006"/>
      </font>
      <fill>
        <patternFill>
          <bgColor rgb="FFFFC7CE"/>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6" tint="0.79998168889431442"/>
        </patternFill>
      </fill>
    </dxf>
    <dxf>
      <font>
        <color theme="1"/>
      </font>
      <fill>
        <patternFill>
          <bgColor theme="6" tint="0.79998168889431442"/>
        </patternFill>
      </fill>
    </dxf>
    <dxf>
      <font>
        <color theme="0" tint="-0.14996795556505021"/>
      </font>
      <fill>
        <patternFill>
          <bgColor theme="0" tint="-0.14996795556505021"/>
        </patternFill>
      </fill>
    </dxf>
    <dxf>
      <font>
        <color theme="1"/>
      </font>
      <fill>
        <patternFill>
          <bgColor theme="6" tint="0.79998168889431442"/>
        </patternFill>
      </fill>
    </dxf>
    <dxf>
      <font>
        <color theme="1"/>
      </font>
      <fill>
        <patternFill>
          <bgColor theme="6"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bgColor theme="0" tint="-0.14996795556505021"/>
        </patternFill>
      </fill>
    </dxf>
    <dxf>
      <font>
        <color theme="1"/>
      </font>
      <fill>
        <patternFill>
          <bgColor theme="6"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dxf>
    <dxf>
      <font>
        <color theme="1"/>
      </font>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dxf>
    <dxf>
      <font>
        <color rgb="FFF2F2F2"/>
      </font>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s>
  <tableStyles count="0" defaultTableStyle="TableStyleMedium2" defaultPivotStyle="PivotStyleLight16"/>
  <colors>
    <mruColors>
      <color rgb="FFCCCCFF"/>
      <color rgb="FFD9D9D9"/>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152400</xdr:colOff>
      <xdr:row>14</xdr:row>
      <xdr:rowOff>17145</xdr:rowOff>
    </xdr:from>
    <xdr:ext cx="8305800" cy="2529840"/>
    <xdr:pic>
      <xdr:nvPicPr>
        <xdr:cNvPr id="2" name="図 1">
          <a:extLst>
            <a:ext uri="{FF2B5EF4-FFF2-40B4-BE49-F238E27FC236}">
              <a16:creationId xmlns:a16="http://schemas.microsoft.com/office/drawing/2014/main" id="{CB2FBF5C-DCE7-4453-B045-652394BBE51F}"/>
            </a:ext>
          </a:extLst>
        </xdr:cNvPr>
        <xdr:cNvPicPr>
          <a:picLocks noChangeAspect="1"/>
        </xdr:cNvPicPr>
      </xdr:nvPicPr>
      <xdr:blipFill rotWithShape="1">
        <a:blip xmlns:r="http://schemas.openxmlformats.org/officeDocument/2006/relationships" r:embed="rId1"/>
        <a:srcRect b="22995"/>
        <a:stretch/>
      </xdr:blipFill>
      <xdr:spPr>
        <a:xfrm>
          <a:off x="152400" y="6217920"/>
          <a:ext cx="8305800" cy="2529840"/>
        </a:xfrm>
        <a:prstGeom prst="rect">
          <a:avLst/>
        </a:prstGeom>
      </xdr:spPr>
    </xdr:pic>
    <xdr:clientData/>
  </xdr:oneCellAnchor>
  <xdr:oneCellAnchor>
    <xdr:from>
      <xdr:col>0</xdr:col>
      <xdr:colOff>140970</xdr:colOff>
      <xdr:row>29</xdr:row>
      <xdr:rowOff>53341</xdr:rowOff>
    </xdr:from>
    <xdr:ext cx="8338185" cy="818912"/>
    <xdr:pic>
      <xdr:nvPicPr>
        <xdr:cNvPr id="3" name="図 2">
          <a:extLst>
            <a:ext uri="{FF2B5EF4-FFF2-40B4-BE49-F238E27FC236}">
              <a16:creationId xmlns:a16="http://schemas.microsoft.com/office/drawing/2014/main" id="{DFEB8D5F-CBA0-4F89-861B-6EAB0D253B4D}"/>
            </a:ext>
          </a:extLst>
        </xdr:cNvPr>
        <xdr:cNvPicPr>
          <a:picLocks noChangeAspect="1"/>
        </xdr:cNvPicPr>
      </xdr:nvPicPr>
      <xdr:blipFill>
        <a:blip xmlns:r="http://schemas.openxmlformats.org/officeDocument/2006/relationships" r:embed="rId2"/>
        <a:stretch>
          <a:fillRect/>
        </a:stretch>
      </xdr:blipFill>
      <xdr:spPr>
        <a:xfrm>
          <a:off x="140970" y="9825991"/>
          <a:ext cx="8338185" cy="818912"/>
        </a:xfrm>
        <a:prstGeom prst="rect">
          <a:avLst/>
        </a:prstGeom>
      </xdr:spPr>
    </xdr:pic>
    <xdr:clientData/>
  </xdr:oneCellAnchor>
  <xdr:oneCellAnchor>
    <xdr:from>
      <xdr:col>0</xdr:col>
      <xdr:colOff>247651</xdr:colOff>
      <xdr:row>67</xdr:row>
      <xdr:rowOff>62865</xdr:rowOff>
    </xdr:from>
    <xdr:ext cx="7930848" cy="1147113"/>
    <xdr:pic>
      <xdr:nvPicPr>
        <xdr:cNvPr id="4" name="図 3">
          <a:extLst>
            <a:ext uri="{FF2B5EF4-FFF2-40B4-BE49-F238E27FC236}">
              <a16:creationId xmlns:a16="http://schemas.microsoft.com/office/drawing/2014/main" id="{9B4790DF-95C4-4ADA-8B8C-3BA04CB5F5FD}"/>
            </a:ext>
          </a:extLst>
        </xdr:cNvPr>
        <xdr:cNvPicPr>
          <a:picLocks noChangeAspect="1"/>
        </xdr:cNvPicPr>
      </xdr:nvPicPr>
      <xdr:blipFill>
        <a:blip xmlns:r="http://schemas.openxmlformats.org/officeDocument/2006/relationships" r:embed="rId3"/>
        <a:stretch>
          <a:fillRect/>
        </a:stretch>
      </xdr:blipFill>
      <xdr:spPr>
        <a:xfrm>
          <a:off x="247651" y="18884265"/>
          <a:ext cx="7930848" cy="1147113"/>
        </a:xfrm>
        <a:prstGeom prst="rect">
          <a:avLst/>
        </a:prstGeom>
      </xdr:spPr>
    </xdr:pic>
    <xdr:clientData/>
  </xdr:oneCellAnchor>
  <xdr:oneCellAnchor>
    <xdr:from>
      <xdr:col>0</xdr:col>
      <xdr:colOff>320041</xdr:colOff>
      <xdr:row>45</xdr:row>
      <xdr:rowOff>173355</xdr:rowOff>
    </xdr:from>
    <xdr:ext cx="8113395" cy="3274847"/>
    <xdr:pic>
      <xdr:nvPicPr>
        <xdr:cNvPr id="5" name="図 4">
          <a:extLst>
            <a:ext uri="{FF2B5EF4-FFF2-40B4-BE49-F238E27FC236}">
              <a16:creationId xmlns:a16="http://schemas.microsoft.com/office/drawing/2014/main" id="{95DD4764-5A44-4F54-AEB6-57C0E86DC3C3}"/>
            </a:ext>
          </a:extLst>
        </xdr:cNvPr>
        <xdr:cNvPicPr>
          <a:picLocks noChangeAspect="1"/>
        </xdr:cNvPicPr>
      </xdr:nvPicPr>
      <xdr:blipFill>
        <a:blip xmlns:r="http://schemas.openxmlformats.org/officeDocument/2006/relationships" r:embed="rId4"/>
        <a:stretch>
          <a:fillRect/>
        </a:stretch>
      </xdr:blipFill>
      <xdr:spPr>
        <a:xfrm>
          <a:off x="320041" y="13756005"/>
          <a:ext cx="8113395" cy="3274847"/>
        </a:xfrm>
        <a:prstGeom prst="rect">
          <a:avLst/>
        </a:prstGeom>
      </xdr:spPr>
    </xdr:pic>
    <xdr:clientData/>
  </xdr:oneCellAnchor>
  <xdr:twoCellAnchor>
    <xdr:from>
      <xdr:col>0</xdr:col>
      <xdr:colOff>116205</xdr:colOff>
      <xdr:row>12</xdr:row>
      <xdr:rowOff>56515</xdr:rowOff>
    </xdr:from>
    <xdr:to>
      <xdr:col>5</xdr:col>
      <xdr:colOff>270045</xdr:colOff>
      <xdr:row>13</xdr:row>
      <xdr:rowOff>135966</xdr:rowOff>
    </xdr:to>
    <xdr:sp macro="" textlink="">
      <xdr:nvSpPr>
        <xdr:cNvPr id="6" name="正方形/長方形 5">
          <a:extLst>
            <a:ext uri="{FF2B5EF4-FFF2-40B4-BE49-F238E27FC236}">
              <a16:creationId xmlns:a16="http://schemas.microsoft.com/office/drawing/2014/main" id="{514B533B-370E-48A3-AD00-02FAD3D65DB5}"/>
            </a:ext>
          </a:extLst>
        </xdr:cNvPr>
        <xdr:cNvSpPr/>
      </xdr:nvSpPr>
      <xdr:spPr>
        <a:xfrm>
          <a:off x="116205" y="5781040"/>
          <a:ext cx="3487590" cy="317576"/>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accent1"/>
              </a:solidFill>
              <a:latin typeface="HGP創英角ｺﾞｼｯｸUB" panose="020B0900000000000000" pitchFamily="50" charset="-128"/>
              <a:ea typeface="HGP創英角ｺﾞｼｯｸUB" panose="020B0900000000000000" pitchFamily="50" charset="-128"/>
            </a:rPr>
            <a:t>①調査票の冒頭に、下記のように表示されます。</a:t>
          </a:r>
        </a:p>
      </xdr:txBody>
    </xdr:sp>
    <xdr:clientData/>
  </xdr:twoCellAnchor>
  <xdr:twoCellAnchor>
    <xdr:from>
      <xdr:col>0</xdr:col>
      <xdr:colOff>116205</xdr:colOff>
      <xdr:row>43</xdr:row>
      <xdr:rowOff>50800</xdr:rowOff>
    </xdr:from>
    <xdr:to>
      <xdr:col>6</xdr:col>
      <xdr:colOff>149231</xdr:colOff>
      <xdr:row>44</xdr:row>
      <xdr:rowOff>101284</xdr:rowOff>
    </xdr:to>
    <xdr:sp macro="" textlink="">
      <xdr:nvSpPr>
        <xdr:cNvPr id="7" name="正方形/長方形 6">
          <a:extLst>
            <a:ext uri="{FF2B5EF4-FFF2-40B4-BE49-F238E27FC236}">
              <a16:creationId xmlns:a16="http://schemas.microsoft.com/office/drawing/2014/main" id="{FCF85260-A5E5-4C49-A98B-6D3990C56B6F}"/>
            </a:ext>
          </a:extLst>
        </xdr:cNvPr>
        <xdr:cNvSpPr/>
      </xdr:nvSpPr>
      <xdr:spPr>
        <a:xfrm>
          <a:off x="116205" y="13157200"/>
          <a:ext cx="4033526" cy="288609"/>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kumimoji="1" lang="ja-JP" altLang="en-US" sz="1050">
              <a:solidFill>
                <a:srgbClr val="FF0000"/>
              </a:solidFill>
              <a:latin typeface="HGP創英角ｺﾞｼｯｸUB" panose="020B0900000000000000" pitchFamily="50" charset="-128"/>
              <a:ea typeface="HGP創英角ｺﾞｼｯｸUB" panose="020B0900000000000000" pitchFamily="50" charset="-128"/>
            </a:rPr>
            <a:t>①調査票の冒頭に未回答の設問番号が表示されます。</a:t>
          </a:r>
        </a:p>
      </xdr:txBody>
    </xdr:sp>
    <xdr:clientData/>
  </xdr:twoCellAnchor>
  <xdr:twoCellAnchor>
    <xdr:from>
      <xdr:col>0</xdr:col>
      <xdr:colOff>116205</xdr:colOff>
      <xdr:row>62</xdr:row>
      <xdr:rowOff>60496</xdr:rowOff>
    </xdr:from>
    <xdr:to>
      <xdr:col>8</xdr:col>
      <xdr:colOff>320386</xdr:colOff>
      <xdr:row>64</xdr:row>
      <xdr:rowOff>147205</xdr:rowOff>
    </xdr:to>
    <xdr:sp macro="" textlink="">
      <xdr:nvSpPr>
        <xdr:cNvPr id="8" name="正方形/長方形 7">
          <a:extLst>
            <a:ext uri="{FF2B5EF4-FFF2-40B4-BE49-F238E27FC236}">
              <a16:creationId xmlns:a16="http://schemas.microsoft.com/office/drawing/2014/main" id="{C48936FD-BF6E-42DE-8592-25E3C40AC541}"/>
            </a:ext>
          </a:extLst>
        </xdr:cNvPr>
        <xdr:cNvSpPr/>
      </xdr:nvSpPr>
      <xdr:spPr>
        <a:xfrm>
          <a:off x="116205" y="17691271"/>
          <a:ext cx="5538181" cy="562959"/>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kumimoji="1" lang="ja-JP" altLang="en-US" sz="1050">
              <a:solidFill>
                <a:srgbClr val="FF0000"/>
              </a:solidFill>
              <a:latin typeface="HGP創英角ｺﾞｼｯｸUB" panose="020B0900000000000000" pitchFamily="50" charset="-128"/>
              <a:ea typeface="HGP創英角ｺﾞｼｯｸUB" panose="020B0900000000000000" pitchFamily="50" charset="-128"/>
            </a:rPr>
            <a:t>②設問の下に「未回答」と表示された場合、回答に不備が無いか見直してください。</a:t>
          </a:r>
          <a:br>
            <a:rPr kumimoji="1" lang="en-US" altLang="ja-JP" sz="1050">
              <a:solidFill>
                <a:srgbClr val="FF0000"/>
              </a:solidFill>
              <a:latin typeface="HGP創英角ｺﾞｼｯｸUB" panose="020B0900000000000000" pitchFamily="50" charset="-128"/>
              <a:ea typeface="HGP創英角ｺﾞｼｯｸUB" panose="020B0900000000000000" pitchFamily="50" charset="-128"/>
            </a:rPr>
          </a:br>
          <a:r>
            <a:rPr kumimoji="1" lang="en-US" altLang="ja-JP" sz="1050">
              <a:solidFill>
                <a:srgbClr val="FF0000"/>
              </a:solidFill>
              <a:latin typeface="HGP創英角ｺﾞｼｯｸUB" panose="020B0900000000000000" pitchFamily="50" charset="-128"/>
              <a:ea typeface="HGP創英角ｺﾞｼｯｸUB" panose="020B0900000000000000" pitchFamily="50" charset="-128"/>
            </a:rPr>
            <a:t>※</a:t>
          </a:r>
          <a:r>
            <a:rPr kumimoji="1" lang="ja-JP" altLang="en-US" sz="1050">
              <a:solidFill>
                <a:srgbClr val="FF0000"/>
              </a:solidFill>
              <a:latin typeface="HGP創英角ｺﾞｼｯｸUB" panose="020B0900000000000000" pitchFamily="50" charset="-128"/>
              <a:ea typeface="HGP創英角ｺﾞｼｯｸUB" panose="020B0900000000000000" pitchFamily="50" charset="-128"/>
            </a:rPr>
            <a:t>　グレーに変更されたセルには記入不要です。</a:t>
          </a:r>
          <a:endParaRPr kumimoji="1" lang="en-US" altLang="ja-JP" sz="1050">
            <a:solidFill>
              <a:srgbClr val="FF0000"/>
            </a:solidFill>
            <a:latin typeface="HGP創英角ｺﾞｼｯｸUB" panose="020B0900000000000000" pitchFamily="50" charset="-128"/>
            <a:ea typeface="HGP創英角ｺﾞｼｯｸUB" panose="020B0900000000000000" pitchFamily="50" charset="-128"/>
          </a:endParaRPr>
        </a:p>
        <a:p>
          <a:pPr algn="l">
            <a:lnSpc>
              <a:spcPts val="1200"/>
            </a:lnSpc>
          </a:pPr>
          <a:endParaRPr kumimoji="1" lang="ja-JP" altLang="en-US" sz="1050">
            <a:solidFill>
              <a:srgbClr val="FF0000"/>
            </a:solidFill>
            <a:latin typeface="HGP創英角ｺﾞｼｯｸUB" panose="020B0900000000000000" pitchFamily="50" charset="-128"/>
            <a:ea typeface="HGP創英角ｺﾞｼｯｸUB" panose="020B0900000000000000" pitchFamily="50" charset="-128"/>
          </a:endParaRPr>
        </a:p>
      </xdr:txBody>
    </xdr:sp>
    <xdr:clientData/>
  </xdr:twoCellAnchor>
  <xdr:twoCellAnchor>
    <xdr:from>
      <xdr:col>0</xdr:col>
      <xdr:colOff>116206</xdr:colOff>
      <xdr:row>64</xdr:row>
      <xdr:rowOff>152300</xdr:rowOff>
    </xdr:from>
    <xdr:to>
      <xdr:col>6</xdr:col>
      <xdr:colOff>8660</xdr:colOff>
      <xdr:row>66</xdr:row>
      <xdr:rowOff>74563</xdr:rowOff>
    </xdr:to>
    <xdr:sp macro="" textlink="">
      <xdr:nvSpPr>
        <xdr:cNvPr id="9" name="正方形/長方形 8">
          <a:extLst>
            <a:ext uri="{FF2B5EF4-FFF2-40B4-BE49-F238E27FC236}">
              <a16:creationId xmlns:a16="http://schemas.microsoft.com/office/drawing/2014/main" id="{E50A1A74-2AF3-4F21-8DAA-454D1546894C}"/>
            </a:ext>
          </a:extLst>
        </xdr:cNvPr>
        <xdr:cNvSpPr/>
      </xdr:nvSpPr>
      <xdr:spPr>
        <a:xfrm>
          <a:off x="116206" y="18259325"/>
          <a:ext cx="3892954" cy="398513"/>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rgbClr val="FF0000"/>
              </a:solidFill>
              <a:latin typeface="HGP創英角ｺﾞｼｯｸUB" panose="020B0900000000000000" pitchFamily="50" charset="-128"/>
              <a:ea typeface="HGP創英角ｺﾞｼｯｸUB" panose="020B0900000000000000" pitchFamily="50" charset="-128"/>
            </a:rPr>
            <a:t>③調査票の末尾に未回答の設問番号が表示されます。</a:t>
          </a:r>
        </a:p>
      </xdr:txBody>
    </xdr:sp>
    <xdr:clientData/>
  </xdr:twoCellAnchor>
  <xdr:twoCellAnchor>
    <xdr:from>
      <xdr:col>0</xdr:col>
      <xdr:colOff>140970</xdr:colOff>
      <xdr:row>46</xdr:row>
      <xdr:rowOff>100965</xdr:rowOff>
    </xdr:from>
    <xdr:to>
      <xdr:col>12</xdr:col>
      <xdr:colOff>400050</xdr:colOff>
      <xdr:row>49</xdr:row>
      <xdr:rowOff>92416</xdr:rowOff>
    </xdr:to>
    <xdr:sp macro="" textlink="">
      <xdr:nvSpPr>
        <xdr:cNvPr id="10" name="円/楕円 28">
          <a:extLst>
            <a:ext uri="{FF2B5EF4-FFF2-40B4-BE49-F238E27FC236}">
              <a16:creationId xmlns:a16="http://schemas.microsoft.com/office/drawing/2014/main" id="{BEA447C8-DE1C-47B6-8761-B3B5DE88ABE0}"/>
            </a:ext>
          </a:extLst>
        </xdr:cNvPr>
        <xdr:cNvSpPr/>
      </xdr:nvSpPr>
      <xdr:spPr>
        <a:xfrm>
          <a:off x="140970" y="13921740"/>
          <a:ext cx="8260080" cy="705826"/>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132718</xdr:colOff>
      <xdr:row>44</xdr:row>
      <xdr:rowOff>97474</xdr:rowOff>
    </xdr:from>
    <xdr:to>
      <xdr:col>6</xdr:col>
      <xdr:colOff>267653</xdr:colOff>
      <xdr:row>46</xdr:row>
      <xdr:rowOff>97155</xdr:rowOff>
    </xdr:to>
    <xdr:cxnSp macro="">
      <xdr:nvCxnSpPr>
        <xdr:cNvPr id="11" name="直線コネクタ 10">
          <a:extLst>
            <a:ext uri="{FF2B5EF4-FFF2-40B4-BE49-F238E27FC236}">
              <a16:creationId xmlns:a16="http://schemas.microsoft.com/office/drawing/2014/main" id="{F0C5ACD9-7F16-4ADF-A546-E88D95EB3D23}"/>
            </a:ext>
          </a:extLst>
        </xdr:cNvPr>
        <xdr:cNvCxnSpPr>
          <a:stCxn id="10" idx="0"/>
          <a:endCxn id="7" idx="2"/>
        </xdr:cNvCxnSpPr>
      </xdr:nvCxnSpPr>
      <xdr:spPr>
        <a:xfrm flipH="1" flipV="1">
          <a:off x="2132968" y="13441999"/>
          <a:ext cx="2135185" cy="475931"/>
        </a:xfrm>
        <a:prstGeom prst="line">
          <a:avLst/>
        </a:prstGeom>
        <a:ln w="31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259744</xdr:colOff>
      <xdr:row>56</xdr:row>
      <xdr:rowOff>228308</xdr:rowOff>
    </xdr:from>
    <xdr:to>
      <xdr:col>0</xdr:col>
      <xdr:colOff>631643</xdr:colOff>
      <xdr:row>58</xdr:row>
      <xdr:rowOff>139868</xdr:rowOff>
    </xdr:to>
    <xdr:sp macro="" textlink="">
      <xdr:nvSpPr>
        <xdr:cNvPr id="12" name="円/楕円 31">
          <a:extLst>
            <a:ext uri="{FF2B5EF4-FFF2-40B4-BE49-F238E27FC236}">
              <a16:creationId xmlns:a16="http://schemas.microsoft.com/office/drawing/2014/main" id="{71C05195-5379-43FB-B33B-6F777728FF33}"/>
            </a:ext>
          </a:extLst>
        </xdr:cNvPr>
        <xdr:cNvSpPr/>
      </xdr:nvSpPr>
      <xdr:spPr>
        <a:xfrm>
          <a:off x="259744" y="16430333"/>
          <a:ext cx="371899" cy="387810"/>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577579</xdr:colOff>
      <xdr:row>58</xdr:row>
      <xdr:rowOff>101328</xdr:rowOff>
    </xdr:from>
    <xdr:to>
      <xdr:col>3</xdr:col>
      <xdr:colOff>534865</xdr:colOff>
      <xdr:row>62</xdr:row>
      <xdr:rowOff>0</xdr:rowOff>
    </xdr:to>
    <xdr:cxnSp macro="">
      <xdr:nvCxnSpPr>
        <xdr:cNvPr id="13" name="直線コネクタ 12">
          <a:extLst>
            <a:ext uri="{FF2B5EF4-FFF2-40B4-BE49-F238E27FC236}">
              <a16:creationId xmlns:a16="http://schemas.microsoft.com/office/drawing/2014/main" id="{EEEA42BD-5EEB-49C8-9E60-FDD1CE45DB75}"/>
            </a:ext>
          </a:extLst>
        </xdr:cNvPr>
        <xdr:cNvCxnSpPr/>
      </xdr:nvCxnSpPr>
      <xdr:spPr>
        <a:xfrm>
          <a:off x="577579" y="16779603"/>
          <a:ext cx="1957536" cy="851172"/>
        </a:xfrm>
        <a:prstGeom prst="line">
          <a:avLst/>
        </a:prstGeom>
        <a:ln w="31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68</xdr:row>
      <xdr:rowOff>187557</xdr:rowOff>
    </xdr:from>
    <xdr:to>
      <xdr:col>11</xdr:col>
      <xdr:colOff>510540</xdr:colOff>
      <xdr:row>72</xdr:row>
      <xdr:rowOff>196215</xdr:rowOff>
    </xdr:to>
    <xdr:sp macro="" textlink="">
      <xdr:nvSpPr>
        <xdr:cNvPr id="14" name="円/楕円 34">
          <a:extLst>
            <a:ext uri="{FF2B5EF4-FFF2-40B4-BE49-F238E27FC236}">
              <a16:creationId xmlns:a16="http://schemas.microsoft.com/office/drawing/2014/main" id="{7438E1E1-B08B-484F-96C7-B8CA90CCA7D9}"/>
            </a:ext>
          </a:extLst>
        </xdr:cNvPr>
        <xdr:cNvSpPr/>
      </xdr:nvSpPr>
      <xdr:spPr>
        <a:xfrm>
          <a:off x="0" y="19247082"/>
          <a:ext cx="7844790" cy="961158"/>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63386</xdr:colOff>
      <xdr:row>66</xdr:row>
      <xdr:rowOff>74563</xdr:rowOff>
    </xdr:from>
    <xdr:to>
      <xdr:col>5</xdr:col>
      <xdr:colOff>590550</xdr:colOff>
      <xdr:row>68</xdr:row>
      <xdr:rowOff>187557</xdr:rowOff>
    </xdr:to>
    <xdr:cxnSp macro="">
      <xdr:nvCxnSpPr>
        <xdr:cNvPr id="15" name="直線コネクタ 14">
          <a:extLst>
            <a:ext uri="{FF2B5EF4-FFF2-40B4-BE49-F238E27FC236}">
              <a16:creationId xmlns:a16="http://schemas.microsoft.com/office/drawing/2014/main" id="{77C43443-B8AA-4CA5-B26F-A54FAACCD770}"/>
            </a:ext>
          </a:extLst>
        </xdr:cNvPr>
        <xdr:cNvCxnSpPr>
          <a:stCxn id="14" idx="0"/>
          <a:endCxn id="9" idx="2"/>
        </xdr:cNvCxnSpPr>
      </xdr:nvCxnSpPr>
      <xdr:spPr>
        <a:xfrm flipH="1" flipV="1">
          <a:off x="2063636" y="18657838"/>
          <a:ext cx="1860664" cy="589244"/>
        </a:xfrm>
        <a:prstGeom prst="line">
          <a:avLst/>
        </a:prstGeom>
        <a:ln w="31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67994</xdr:colOff>
      <xdr:row>23</xdr:row>
      <xdr:rowOff>4373</xdr:rowOff>
    </xdr:from>
    <xdr:to>
      <xdr:col>0</xdr:col>
      <xdr:colOff>536624</xdr:colOff>
      <xdr:row>24</xdr:row>
      <xdr:rowOff>111076</xdr:rowOff>
    </xdr:to>
    <xdr:sp macro="" textlink="">
      <xdr:nvSpPr>
        <xdr:cNvPr id="16" name="円/楕円 7">
          <a:extLst>
            <a:ext uri="{FF2B5EF4-FFF2-40B4-BE49-F238E27FC236}">
              <a16:creationId xmlns:a16="http://schemas.microsoft.com/office/drawing/2014/main" id="{B2451ABB-022B-4ABC-8223-C0CD2C0E3358}"/>
            </a:ext>
          </a:extLst>
        </xdr:cNvPr>
        <xdr:cNvSpPr/>
      </xdr:nvSpPr>
      <xdr:spPr>
        <a:xfrm>
          <a:off x="67994" y="8348273"/>
          <a:ext cx="468630" cy="344828"/>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302309</xdr:colOff>
      <xdr:row>24</xdr:row>
      <xdr:rowOff>111076</xdr:rowOff>
    </xdr:from>
    <xdr:to>
      <xdr:col>2</xdr:col>
      <xdr:colOff>475644</xdr:colOff>
      <xdr:row>25</xdr:row>
      <xdr:rowOff>139991</xdr:rowOff>
    </xdr:to>
    <xdr:cxnSp macro="">
      <xdr:nvCxnSpPr>
        <xdr:cNvPr id="17" name="直線コネクタ 16">
          <a:extLst>
            <a:ext uri="{FF2B5EF4-FFF2-40B4-BE49-F238E27FC236}">
              <a16:creationId xmlns:a16="http://schemas.microsoft.com/office/drawing/2014/main" id="{6F2C28A7-CC0C-4B0D-97D6-35406184012D}"/>
            </a:ext>
          </a:extLst>
        </xdr:cNvPr>
        <xdr:cNvCxnSpPr>
          <a:stCxn id="18" idx="0"/>
          <a:endCxn id="16" idx="4"/>
        </xdr:cNvCxnSpPr>
      </xdr:nvCxnSpPr>
      <xdr:spPr>
        <a:xfrm flipH="1" flipV="1">
          <a:off x="302309" y="8693101"/>
          <a:ext cx="1506835" cy="26704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116205</xdr:colOff>
      <xdr:row>25</xdr:row>
      <xdr:rowOff>139991</xdr:rowOff>
    </xdr:from>
    <xdr:to>
      <xdr:col>5</xdr:col>
      <xdr:colOff>168333</xdr:colOff>
      <xdr:row>26</xdr:row>
      <xdr:rowOff>226887</xdr:rowOff>
    </xdr:to>
    <xdr:sp macro="" textlink="">
      <xdr:nvSpPr>
        <xdr:cNvPr id="18" name="正方形/長方形 17">
          <a:extLst>
            <a:ext uri="{FF2B5EF4-FFF2-40B4-BE49-F238E27FC236}">
              <a16:creationId xmlns:a16="http://schemas.microsoft.com/office/drawing/2014/main" id="{80446DFC-F078-4473-B05A-47F6CB62A2FC}"/>
            </a:ext>
          </a:extLst>
        </xdr:cNvPr>
        <xdr:cNvSpPr/>
      </xdr:nvSpPr>
      <xdr:spPr>
        <a:xfrm>
          <a:off x="116205" y="8960141"/>
          <a:ext cx="3385878" cy="32502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accent1"/>
              </a:solidFill>
              <a:latin typeface="HGP創英角ｺﾞｼｯｸUB" panose="020B0900000000000000" pitchFamily="50" charset="-128"/>
              <a:ea typeface="HGP創英角ｺﾞｼｯｸUB" panose="020B0900000000000000" pitchFamily="50" charset="-128"/>
            </a:rPr>
            <a:t>②設問の下に全て「回答完了」と表示されます。</a:t>
          </a:r>
        </a:p>
      </xdr:txBody>
    </xdr:sp>
    <xdr:clientData/>
  </xdr:twoCellAnchor>
  <xdr:twoCellAnchor>
    <xdr:from>
      <xdr:col>2</xdr:col>
      <xdr:colOff>458326</xdr:colOff>
      <xdr:row>28</xdr:row>
      <xdr:rowOff>10191</xdr:rowOff>
    </xdr:from>
    <xdr:to>
      <xdr:col>6</xdr:col>
      <xdr:colOff>200025</xdr:colOff>
      <xdr:row>29</xdr:row>
      <xdr:rowOff>87630</xdr:rowOff>
    </xdr:to>
    <xdr:cxnSp macro="">
      <xdr:nvCxnSpPr>
        <xdr:cNvPr id="19" name="直線コネクタ 18">
          <a:extLst>
            <a:ext uri="{FF2B5EF4-FFF2-40B4-BE49-F238E27FC236}">
              <a16:creationId xmlns:a16="http://schemas.microsoft.com/office/drawing/2014/main" id="{C803C726-5CA8-4493-AF71-A249B048DD04}"/>
            </a:ext>
          </a:extLst>
        </xdr:cNvPr>
        <xdr:cNvCxnSpPr>
          <a:stCxn id="21" idx="0"/>
          <a:endCxn id="20" idx="2"/>
        </xdr:cNvCxnSpPr>
      </xdr:nvCxnSpPr>
      <xdr:spPr>
        <a:xfrm flipH="1" flipV="1">
          <a:off x="1791826" y="9542811"/>
          <a:ext cx="2406794" cy="315564"/>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116205</xdr:colOff>
      <xdr:row>27</xdr:row>
      <xdr:rowOff>7593</xdr:rowOff>
    </xdr:from>
    <xdr:to>
      <xdr:col>5</xdr:col>
      <xdr:colOff>133697</xdr:colOff>
      <xdr:row>28</xdr:row>
      <xdr:rowOff>8286</xdr:rowOff>
    </xdr:to>
    <xdr:sp macro="" textlink="">
      <xdr:nvSpPr>
        <xdr:cNvPr id="20" name="正方形/長方形 19">
          <a:extLst>
            <a:ext uri="{FF2B5EF4-FFF2-40B4-BE49-F238E27FC236}">
              <a16:creationId xmlns:a16="http://schemas.microsoft.com/office/drawing/2014/main" id="{4AFFE094-E456-49AB-ABD6-EF504DBA27BC}"/>
            </a:ext>
          </a:extLst>
        </xdr:cNvPr>
        <xdr:cNvSpPr/>
      </xdr:nvSpPr>
      <xdr:spPr>
        <a:xfrm>
          <a:off x="116205" y="8961093"/>
          <a:ext cx="3379257" cy="22481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accent1"/>
              </a:solidFill>
              <a:latin typeface="HGP創英角ｺﾞｼｯｸUB" panose="020B0900000000000000" pitchFamily="50" charset="-128"/>
              <a:ea typeface="HGP創英角ｺﾞｼｯｸUB" panose="020B0900000000000000" pitchFamily="50" charset="-128"/>
            </a:rPr>
            <a:t>③調査票の末尾に下記のように表示されます。</a:t>
          </a:r>
        </a:p>
      </xdr:txBody>
    </xdr:sp>
    <xdr:clientData/>
  </xdr:twoCellAnchor>
  <xdr:twoCellAnchor>
    <xdr:from>
      <xdr:col>0</xdr:col>
      <xdr:colOff>0</xdr:colOff>
      <xdr:row>29</xdr:row>
      <xdr:rowOff>85725</xdr:rowOff>
    </xdr:from>
    <xdr:to>
      <xdr:col>12</xdr:col>
      <xdr:colOff>396240</xdr:colOff>
      <xdr:row>33</xdr:row>
      <xdr:rowOff>87630</xdr:rowOff>
    </xdr:to>
    <xdr:sp macro="" textlink="">
      <xdr:nvSpPr>
        <xdr:cNvPr id="21" name="円/楕円 10">
          <a:extLst>
            <a:ext uri="{FF2B5EF4-FFF2-40B4-BE49-F238E27FC236}">
              <a16:creationId xmlns:a16="http://schemas.microsoft.com/office/drawing/2014/main" id="{48DAF4A7-14B6-4BB4-89ED-B377758562AF}"/>
            </a:ext>
          </a:extLst>
        </xdr:cNvPr>
        <xdr:cNvSpPr/>
      </xdr:nvSpPr>
      <xdr:spPr>
        <a:xfrm>
          <a:off x="0" y="9858375"/>
          <a:ext cx="8397240" cy="954405"/>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167812</xdr:colOff>
      <xdr:row>14</xdr:row>
      <xdr:rowOff>136640</xdr:rowOff>
    </xdr:from>
    <xdr:to>
      <xdr:col>12</xdr:col>
      <xdr:colOff>257175</xdr:colOff>
      <xdr:row>17</xdr:row>
      <xdr:rowOff>98367</xdr:rowOff>
    </xdr:to>
    <xdr:sp macro="" textlink="">
      <xdr:nvSpPr>
        <xdr:cNvPr id="22" name="円/楕円 4">
          <a:extLst>
            <a:ext uri="{FF2B5EF4-FFF2-40B4-BE49-F238E27FC236}">
              <a16:creationId xmlns:a16="http://schemas.microsoft.com/office/drawing/2014/main" id="{16C674AE-DAE6-4595-A8EB-F2CDDC251951}"/>
            </a:ext>
          </a:extLst>
        </xdr:cNvPr>
        <xdr:cNvSpPr/>
      </xdr:nvSpPr>
      <xdr:spPr>
        <a:xfrm>
          <a:off x="167812" y="6337415"/>
          <a:ext cx="8090363" cy="676102"/>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526500</xdr:colOff>
      <xdr:row>13</xdr:row>
      <xdr:rowOff>132156</xdr:rowOff>
    </xdr:from>
    <xdr:to>
      <xdr:col>6</xdr:col>
      <xdr:colOff>212494</xdr:colOff>
      <xdr:row>14</xdr:row>
      <xdr:rowOff>136640</xdr:rowOff>
    </xdr:to>
    <xdr:cxnSp macro="">
      <xdr:nvCxnSpPr>
        <xdr:cNvPr id="23" name="直線コネクタ 22">
          <a:extLst>
            <a:ext uri="{FF2B5EF4-FFF2-40B4-BE49-F238E27FC236}">
              <a16:creationId xmlns:a16="http://schemas.microsoft.com/office/drawing/2014/main" id="{D5B52B21-C695-4B78-9F28-334A5821B807}"/>
            </a:ext>
          </a:extLst>
        </xdr:cNvPr>
        <xdr:cNvCxnSpPr>
          <a:stCxn id="22" idx="0"/>
          <a:endCxn id="6" idx="2"/>
        </xdr:cNvCxnSpPr>
      </xdr:nvCxnSpPr>
      <xdr:spPr>
        <a:xfrm flipH="1" flipV="1">
          <a:off x="1860000" y="6094806"/>
          <a:ext cx="2352994" cy="24260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ati\r\r6-tanaka\2024.11-&#12504;&#12523;&#12469;&#12499;\2025&#24180;&#24230;\02_&#26696;&#20214;\03.CFA&#35352;&#37682;&#20445;&#23384;\2.&#12501;&#12449;&#12452;&#12523;&#20849;&#26377;\1.&#12450;&#12531;&#12465;&#12540;&#12488;\3.&#35519;&#26619;&#31080;\&#20816;&#31461;&#30456;&#35527;&#25152;&#12395;&#12362;&#12369;&#12427;&#35352;&#37682;&#12398;&#20445;&#23384;_&#26412;&#24193;&#21521;&#12369;&#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調査項目"/>
      <sheetName val="元データ"/>
      <sheetName val="アンケート"/>
      <sheetName val="調査表管理"/>
      <sheetName val="（参考）調査項目"/>
      <sheetName val="（非表示）R6.1.1現在の団体"/>
    </sheetNames>
    <sheetDataSet>
      <sheetData sheetId="0" refreshError="1"/>
      <sheetData sheetId="1" refreshError="1"/>
      <sheetData sheetId="2" refreshError="1"/>
      <sheetData sheetId="3"/>
      <sheetData sheetId="4"/>
      <sheetData sheetId="5" refreshError="1"/>
      <sheetData sheetId="6"/>
    </sheetDataSet>
  </externalBook>
</externalLink>
</file>

<file path=xl/theme/theme1.xml><?xml version="1.0" encoding="utf-8"?>
<a:theme xmlns:a="http://schemas.openxmlformats.org/drawingml/2006/main" name="Office テーマ">
  <a:themeElements>
    <a:clrScheme name="NRI標準テーマ色_2019">
      <a:dk1>
        <a:srgbClr val="000000"/>
      </a:dk1>
      <a:lt1>
        <a:srgbClr val="FFFFFF"/>
      </a:lt1>
      <a:dk2>
        <a:srgbClr val="CCCCCC"/>
      </a:dk2>
      <a:lt2>
        <a:srgbClr val="7F7F7F"/>
      </a:lt2>
      <a:accent1>
        <a:srgbClr val="000F78"/>
      </a:accent1>
      <a:accent2>
        <a:srgbClr val="3C64AA"/>
      </a:accent2>
      <a:accent3>
        <a:srgbClr val="64AADC"/>
      </a:accent3>
      <a:accent4>
        <a:srgbClr val="F59637"/>
      </a:accent4>
      <a:accent5>
        <a:srgbClr val="D73232"/>
      </a:accent5>
      <a:accent6>
        <a:srgbClr val="0F55C3"/>
      </a:accent6>
      <a:hlink>
        <a:srgbClr val="FFC000"/>
      </a:hlink>
      <a:folHlink>
        <a:srgbClr val="FF000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588ED-3EEA-4534-ADDB-728B7B848F89}">
  <sheetPr codeName="Sheet1"/>
  <dimension ref="A1:Q78"/>
  <sheetViews>
    <sheetView tabSelected="1" view="pageBreakPreview" zoomScale="128" zoomScaleNormal="100" zoomScaleSheetLayoutView="128" workbookViewId="0">
      <selection activeCell="D74" sqref="D74"/>
    </sheetView>
  </sheetViews>
  <sheetFormatPr defaultColWidth="8.69921875" defaultRowHeight="18" x14ac:dyDescent="0.45"/>
  <cols>
    <col min="1" max="16384" width="8.69921875" style="39"/>
  </cols>
  <sheetData>
    <row r="1" spans="1:17" x14ac:dyDescent="0.45">
      <c r="A1" s="159" t="str">
        <f>調査票!B1</f>
        <v>令和７年度　障害者総合福祉推進事業 共同生活援助の質の確保のための（自立支援）協議会の役割等に関する実態調査</v>
      </c>
      <c r="B1" s="159"/>
      <c r="C1" s="159"/>
      <c r="D1" s="159"/>
      <c r="E1" s="159"/>
      <c r="F1" s="159"/>
      <c r="G1" s="159"/>
      <c r="H1" s="159"/>
      <c r="I1" s="159"/>
      <c r="J1" s="159"/>
      <c r="K1" s="159"/>
      <c r="L1" s="159"/>
      <c r="M1" s="159"/>
      <c r="N1" s="159"/>
      <c r="O1" s="159"/>
      <c r="P1" s="159"/>
      <c r="Q1" s="159"/>
    </row>
    <row r="2" spans="1:17" x14ac:dyDescent="0.45">
      <c r="A2" s="40" t="s">
        <v>242</v>
      </c>
      <c r="B2" s="41"/>
      <c r="C2" s="41"/>
      <c r="D2" s="41"/>
      <c r="E2" s="41"/>
      <c r="F2" s="41"/>
      <c r="G2" s="41"/>
      <c r="H2" s="41"/>
      <c r="I2" s="41"/>
      <c r="J2" s="41"/>
      <c r="K2" s="41"/>
      <c r="L2" s="41"/>
      <c r="M2" s="41"/>
      <c r="N2" s="41"/>
      <c r="O2" s="41"/>
      <c r="P2" s="41"/>
      <c r="Q2" s="41"/>
    </row>
    <row r="3" spans="1:17" ht="114.6" customHeight="1" x14ac:dyDescent="0.45">
      <c r="A3" s="41"/>
      <c r="B3" s="160" t="s">
        <v>5908</v>
      </c>
      <c r="C3" s="160"/>
      <c r="D3" s="160"/>
      <c r="E3" s="160"/>
      <c r="F3" s="160"/>
      <c r="G3" s="160"/>
      <c r="H3" s="160"/>
      <c r="I3" s="160"/>
      <c r="J3" s="160"/>
      <c r="K3" s="160"/>
      <c r="L3" s="160"/>
      <c r="M3" s="160"/>
      <c r="N3" s="160"/>
      <c r="O3" s="160"/>
      <c r="P3" s="41"/>
      <c r="Q3" s="41"/>
    </row>
    <row r="4" spans="1:17" x14ac:dyDescent="0.45">
      <c r="A4" s="41"/>
      <c r="B4" s="41"/>
      <c r="C4" s="41"/>
      <c r="D4" s="41"/>
      <c r="E4" s="41"/>
      <c r="F4" s="41"/>
      <c r="G4" s="41"/>
      <c r="H4" s="41"/>
      <c r="I4" s="41"/>
      <c r="J4" s="41"/>
      <c r="K4" s="41"/>
      <c r="L4" s="41"/>
      <c r="M4" s="41"/>
      <c r="N4" s="41"/>
      <c r="O4" s="41"/>
      <c r="P4" s="41"/>
      <c r="Q4" s="41"/>
    </row>
    <row r="5" spans="1:17" x14ac:dyDescent="0.45">
      <c r="A5" s="40" t="s">
        <v>243</v>
      </c>
      <c r="B5" s="41"/>
      <c r="C5" s="41"/>
      <c r="D5" s="41"/>
      <c r="E5" s="41"/>
      <c r="F5" s="41"/>
      <c r="G5" s="41"/>
      <c r="H5" s="41"/>
      <c r="I5" s="41"/>
      <c r="J5" s="41"/>
      <c r="K5" s="41"/>
      <c r="L5" s="41"/>
      <c r="M5" s="41"/>
      <c r="N5" s="41"/>
      <c r="O5" s="41"/>
      <c r="P5" s="41"/>
      <c r="Q5" s="41"/>
    </row>
    <row r="6" spans="1:17" x14ac:dyDescent="0.45">
      <c r="A6" s="41"/>
      <c r="B6" s="42" t="s">
        <v>5911</v>
      </c>
      <c r="C6" s="43"/>
      <c r="D6" s="43"/>
      <c r="E6" s="43"/>
      <c r="F6" s="43"/>
      <c r="G6" s="41"/>
      <c r="H6" s="41"/>
      <c r="I6" s="41"/>
      <c r="J6" s="41"/>
      <c r="K6" s="41"/>
      <c r="L6" s="41"/>
      <c r="M6" s="41"/>
      <c r="N6" s="41"/>
      <c r="O6" s="41"/>
      <c r="P6" s="41"/>
      <c r="Q6" s="41"/>
    </row>
    <row r="7" spans="1:17" x14ac:dyDescent="0.45">
      <c r="A7" s="41"/>
      <c r="B7" s="44"/>
      <c r="C7" s="41"/>
      <c r="D7" s="41"/>
      <c r="E7" s="41"/>
      <c r="F7" s="41"/>
      <c r="G7" s="41"/>
      <c r="H7" s="41"/>
      <c r="I7" s="41"/>
      <c r="J7" s="41"/>
      <c r="K7" s="41"/>
      <c r="L7" s="41"/>
      <c r="M7" s="41"/>
      <c r="N7" s="41"/>
      <c r="O7" s="41"/>
      <c r="P7" s="41"/>
      <c r="Q7" s="41"/>
    </row>
    <row r="8" spans="1:17" x14ac:dyDescent="0.45">
      <c r="A8" s="40" t="s">
        <v>244</v>
      </c>
      <c r="B8" s="44"/>
      <c r="C8" s="41"/>
      <c r="D8" s="41"/>
      <c r="E8" s="41"/>
      <c r="F8" s="41"/>
      <c r="G8" s="41"/>
      <c r="H8" s="41"/>
      <c r="I8" s="41"/>
      <c r="J8" s="41"/>
      <c r="K8" s="41"/>
      <c r="L8" s="41"/>
      <c r="M8" s="41"/>
      <c r="N8" s="41"/>
      <c r="O8" s="41"/>
      <c r="P8" s="41"/>
      <c r="Q8" s="41"/>
    </row>
    <row r="9" spans="1:17" ht="149.4" customHeight="1" x14ac:dyDescent="0.45">
      <c r="A9" s="41"/>
      <c r="B9" s="161" t="s">
        <v>5909</v>
      </c>
      <c r="C9" s="161"/>
      <c r="D9" s="161"/>
      <c r="E9" s="161"/>
      <c r="F9" s="161"/>
      <c r="G9" s="161"/>
      <c r="H9" s="161"/>
      <c r="I9" s="161"/>
      <c r="J9" s="161"/>
      <c r="K9" s="161"/>
      <c r="L9" s="161"/>
      <c r="M9" s="161"/>
      <c r="N9" s="161"/>
      <c r="O9" s="161"/>
      <c r="P9" s="161"/>
      <c r="Q9" s="41"/>
    </row>
    <row r="10" spans="1:17" x14ac:dyDescent="0.45">
      <c r="A10" s="45" t="s">
        <v>245</v>
      </c>
      <c r="B10" s="45"/>
      <c r="C10" s="45"/>
      <c r="D10" s="45"/>
      <c r="E10" s="45"/>
      <c r="F10" s="45"/>
      <c r="G10" s="45"/>
      <c r="H10" s="45"/>
      <c r="I10" s="45"/>
      <c r="J10" s="45"/>
      <c r="K10" s="45"/>
      <c r="L10" s="45"/>
      <c r="M10" s="45"/>
      <c r="N10" s="45"/>
      <c r="O10" s="45"/>
      <c r="P10" s="45"/>
      <c r="Q10" s="45"/>
    </row>
    <row r="11" spans="1:17" x14ac:dyDescent="0.45">
      <c r="A11" s="46" t="s">
        <v>246</v>
      </c>
      <c r="B11" s="45"/>
      <c r="C11" s="45"/>
      <c r="D11" s="45"/>
      <c r="E11" s="45"/>
      <c r="F11" s="45"/>
      <c r="G11" s="45"/>
      <c r="H11" s="45"/>
      <c r="I11" s="45"/>
      <c r="J11" s="45"/>
      <c r="K11" s="45"/>
      <c r="L11" s="45"/>
      <c r="M11" s="45"/>
      <c r="N11" s="45"/>
      <c r="O11" s="45"/>
      <c r="P11" s="45"/>
      <c r="Q11" s="45"/>
    </row>
    <row r="12" spans="1:17" x14ac:dyDescent="0.45">
      <c r="A12" s="45"/>
      <c r="B12" s="45"/>
      <c r="C12" s="45"/>
      <c r="D12" s="45"/>
      <c r="E12" s="45"/>
      <c r="F12" s="45"/>
      <c r="G12" s="45"/>
      <c r="H12" s="45"/>
      <c r="I12" s="45"/>
      <c r="J12" s="45"/>
      <c r="K12" s="45"/>
      <c r="L12" s="45"/>
      <c r="M12" s="45"/>
      <c r="N12" s="45"/>
      <c r="O12" s="45"/>
      <c r="P12" s="45"/>
      <c r="Q12" s="45"/>
    </row>
    <row r="13" spans="1:17" x14ac:dyDescent="0.45">
      <c r="A13" s="45"/>
      <c r="B13" s="45"/>
      <c r="C13" s="45"/>
      <c r="D13" s="45"/>
      <c r="E13" s="45"/>
      <c r="F13" s="45"/>
      <c r="G13" s="45"/>
      <c r="H13" s="45"/>
      <c r="I13" s="45"/>
      <c r="J13" s="45"/>
      <c r="K13" s="45"/>
      <c r="L13" s="45"/>
      <c r="M13" s="45"/>
      <c r="N13" s="45"/>
      <c r="O13" s="45"/>
      <c r="P13" s="45"/>
      <c r="Q13" s="45"/>
    </row>
    <row r="14" spans="1:17" x14ac:dyDescent="0.45">
      <c r="A14" s="45"/>
      <c r="B14" s="45"/>
      <c r="C14" s="45"/>
      <c r="D14" s="45"/>
      <c r="E14" s="45"/>
      <c r="F14" s="45"/>
      <c r="G14" s="45"/>
      <c r="H14" s="45"/>
      <c r="I14" s="45"/>
      <c r="J14" s="45"/>
      <c r="K14" s="45"/>
      <c r="L14" s="45"/>
      <c r="M14" s="45"/>
      <c r="N14" s="45"/>
      <c r="O14" s="45"/>
      <c r="P14" s="45"/>
      <c r="Q14" s="45"/>
    </row>
    <row r="15" spans="1:17" x14ac:dyDescent="0.45">
      <c r="A15" s="45"/>
      <c r="B15" s="45"/>
      <c r="C15" s="45"/>
      <c r="D15" s="45"/>
      <c r="E15" s="45"/>
      <c r="F15" s="45"/>
      <c r="G15" s="45"/>
      <c r="H15" s="45"/>
      <c r="I15" s="45"/>
      <c r="J15" s="45"/>
      <c r="K15" s="45"/>
      <c r="L15" s="45"/>
      <c r="M15" s="45"/>
      <c r="N15" s="45"/>
      <c r="O15" s="45"/>
      <c r="P15" s="45"/>
      <c r="Q15" s="45"/>
    </row>
    <row r="16" spans="1:17" x14ac:dyDescent="0.45">
      <c r="A16" s="45"/>
      <c r="B16" s="45"/>
      <c r="C16" s="45"/>
      <c r="D16" s="45"/>
      <c r="E16" s="45"/>
      <c r="F16" s="45"/>
      <c r="G16" s="45"/>
      <c r="H16" s="45"/>
      <c r="I16" s="45"/>
      <c r="J16" s="45"/>
      <c r="K16" s="45"/>
      <c r="L16" s="45"/>
      <c r="M16" s="45"/>
      <c r="N16" s="45"/>
      <c r="O16" s="45"/>
      <c r="P16" s="45"/>
      <c r="Q16" s="45"/>
    </row>
    <row r="17" spans="1:17" x14ac:dyDescent="0.45">
      <c r="A17" s="45"/>
      <c r="B17" s="45"/>
      <c r="C17" s="45"/>
      <c r="D17" s="45"/>
      <c r="E17" s="45"/>
      <c r="F17" s="45"/>
      <c r="G17" s="45"/>
      <c r="H17" s="45"/>
      <c r="I17" s="45"/>
      <c r="J17" s="45"/>
      <c r="K17" s="45"/>
      <c r="L17" s="45"/>
      <c r="M17" s="45"/>
      <c r="N17" s="45"/>
      <c r="O17" s="45"/>
      <c r="P17" s="45"/>
      <c r="Q17" s="45"/>
    </row>
    <row r="18" spans="1:17" x14ac:dyDescent="0.45">
      <c r="A18" s="45"/>
      <c r="B18" s="45"/>
      <c r="C18" s="45"/>
      <c r="D18" s="45"/>
      <c r="E18" s="45"/>
      <c r="F18" s="45"/>
      <c r="G18" s="45"/>
      <c r="H18" s="45"/>
      <c r="I18" s="45"/>
      <c r="J18" s="45"/>
      <c r="K18" s="45"/>
      <c r="L18" s="45"/>
      <c r="M18" s="45"/>
      <c r="N18" s="45"/>
      <c r="O18" s="45"/>
      <c r="P18" s="45"/>
      <c r="Q18" s="45"/>
    </row>
    <row r="19" spans="1:17" x14ac:dyDescent="0.45">
      <c r="A19" s="45"/>
      <c r="B19" s="45"/>
      <c r="C19" s="45"/>
      <c r="D19" s="45"/>
      <c r="E19" s="45"/>
      <c r="F19" s="45"/>
      <c r="G19" s="45"/>
      <c r="H19" s="45"/>
      <c r="I19" s="45"/>
      <c r="J19" s="45"/>
      <c r="K19" s="45"/>
      <c r="L19" s="45"/>
      <c r="M19" s="45"/>
      <c r="N19" s="45"/>
      <c r="O19" s="45"/>
      <c r="P19" s="45"/>
      <c r="Q19" s="45"/>
    </row>
    <row r="20" spans="1:17" x14ac:dyDescent="0.45">
      <c r="A20" s="45"/>
      <c r="B20" s="45"/>
      <c r="C20" s="45"/>
      <c r="D20" s="45"/>
      <c r="E20" s="45"/>
      <c r="F20" s="45"/>
      <c r="G20" s="45"/>
      <c r="H20" s="45"/>
      <c r="I20" s="45"/>
      <c r="J20" s="45"/>
      <c r="K20" s="45"/>
      <c r="L20" s="45"/>
      <c r="M20" s="45"/>
      <c r="N20" s="45"/>
      <c r="O20" s="45"/>
      <c r="P20" s="45"/>
      <c r="Q20" s="45"/>
    </row>
    <row r="21" spans="1:17" x14ac:dyDescent="0.45">
      <c r="A21" s="45"/>
      <c r="B21" s="45"/>
      <c r="C21" s="45"/>
      <c r="D21" s="45"/>
      <c r="E21" s="45"/>
      <c r="F21" s="45"/>
      <c r="G21" s="45"/>
      <c r="H21" s="45"/>
      <c r="I21" s="45"/>
      <c r="J21" s="45"/>
      <c r="K21" s="45"/>
      <c r="L21" s="45"/>
      <c r="M21" s="45"/>
      <c r="N21" s="45"/>
      <c r="O21" s="45"/>
      <c r="P21" s="45"/>
      <c r="Q21" s="45"/>
    </row>
    <row r="22" spans="1:17" x14ac:dyDescent="0.45">
      <c r="A22" s="45"/>
      <c r="B22" s="45"/>
      <c r="C22" s="45"/>
      <c r="D22" s="45"/>
      <c r="E22" s="45"/>
      <c r="F22" s="45"/>
      <c r="G22" s="45"/>
      <c r="H22" s="45"/>
      <c r="I22" s="45"/>
      <c r="J22" s="45"/>
      <c r="K22" s="45"/>
      <c r="L22" s="45"/>
      <c r="M22" s="45"/>
      <c r="N22" s="45"/>
      <c r="O22" s="45"/>
      <c r="P22" s="45"/>
      <c r="Q22" s="45"/>
    </row>
    <row r="23" spans="1:17" x14ac:dyDescent="0.45">
      <c r="A23" s="45"/>
      <c r="B23" s="45"/>
      <c r="C23" s="45"/>
      <c r="D23" s="45"/>
      <c r="E23" s="45"/>
      <c r="F23" s="45"/>
      <c r="G23" s="45"/>
      <c r="H23" s="45"/>
      <c r="I23" s="45"/>
      <c r="J23" s="45"/>
      <c r="K23" s="45"/>
      <c r="L23" s="45"/>
      <c r="M23" s="45"/>
      <c r="N23" s="45"/>
      <c r="O23" s="45"/>
      <c r="P23" s="45"/>
      <c r="Q23" s="45"/>
    </row>
    <row r="24" spans="1:17" x14ac:dyDescent="0.45">
      <c r="A24" s="45"/>
      <c r="B24" s="45"/>
      <c r="C24" s="45"/>
      <c r="D24" s="45"/>
      <c r="E24" s="45"/>
      <c r="F24" s="45"/>
      <c r="G24" s="45"/>
      <c r="H24" s="45"/>
      <c r="I24" s="45"/>
      <c r="J24" s="45"/>
      <c r="K24" s="45"/>
      <c r="L24" s="45"/>
      <c r="M24" s="45"/>
      <c r="N24" s="45"/>
      <c r="O24" s="45"/>
      <c r="P24" s="45"/>
      <c r="Q24" s="45"/>
    </row>
    <row r="25" spans="1:17" x14ac:dyDescent="0.45">
      <c r="A25" s="45"/>
      <c r="B25" s="45"/>
      <c r="C25" s="45"/>
      <c r="D25" s="45"/>
      <c r="E25" s="45"/>
      <c r="F25" s="45"/>
      <c r="G25" s="45"/>
      <c r="H25" s="45"/>
      <c r="I25" s="45"/>
      <c r="J25" s="45"/>
      <c r="K25" s="45"/>
      <c r="L25" s="45"/>
      <c r="M25" s="45"/>
      <c r="N25" s="45"/>
      <c r="O25" s="45"/>
      <c r="P25" s="45"/>
      <c r="Q25" s="45"/>
    </row>
    <row r="26" spans="1:17" x14ac:dyDescent="0.45">
      <c r="A26" s="45"/>
      <c r="B26" s="45"/>
      <c r="C26" s="45"/>
      <c r="D26" s="45"/>
      <c r="E26" s="45"/>
      <c r="F26" s="45"/>
      <c r="G26" s="45"/>
      <c r="H26" s="45"/>
      <c r="I26" s="45"/>
      <c r="J26" s="45"/>
      <c r="K26" s="45"/>
      <c r="L26" s="45"/>
      <c r="M26" s="45"/>
      <c r="N26" s="45"/>
      <c r="O26" s="45"/>
      <c r="P26" s="45"/>
      <c r="Q26" s="45"/>
    </row>
    <row r="27" spans="1:17" x14ac:dyDescent="0.45">
      <c r="A27" s="45"/>
      <c r="B27" s="45"/>
      <c r="C27" s="45"/>
      <c r="D27" s="45"/>
      <c r="E27" s="45"/>
      <c r="F27" s="45"/>
      <c r="G27" s="45"/>
      <c r="H27" s="45"/>
      <c r="I27" s="45"/>
      <c r="J27" s="45"/>
      <c r="K27" s="45"/>
      <c r="L27" s="45"/>
      <c r="M27" s="45"/>
      <c r="N27" s="45"/>
      <c r="O27" s="45"/>
      <c r="P27" s="45"/>
      <c r="Q27" s="45"/>
    </row>
    <row r="28" spans="1:17" x14ac:dyDescent="0.45">
      <c r="A28" s="45"/>
      <c r="B28" s="45"/>
      <c r="C28" s="45"/>
      <c r="D28" s="45"/>
      <c r="E28" s="45"/>
      <c r="F28" s="45"/>
      <c r="G28" s="45"/>
      <c r="H28" s="45"/>
      <c r="I28" s="45"/>
      <c r="J28" s="45"/>
      <c r="K28" s="45"/>
      <c r="L28" s="45"/>
      <c r="M28" s="45"/>
      <c r="N28" s="45"/>
      <c r="O28" s="45"/>
      <c r="P28" s="45"/>
      <c r="Q28" s="45"/>
    </row>
    <row r="29" spans="1:17" x14ac:dyDescent="0.45">
      <c r="A29" s="45"/>
      <c r="B29" s="45"/>
      <c r="C29" s="45"/>
      <c r="D29" s="45"/>
      <c r="E29" s="45"/>
      <c r="F29" s="45"/>
      <c r="G29" s="45"/>
      <c r="H29" s="45"/>
      <c r="I29" s="45"/>
      <c r="J29" s="45"/>
      <c r="K29" s="45"/>
      <c r="L29" s="45"/>
      <c r="M29" s="45"/>
      <c r="N29" s="45"/>
      <c r="O29" s="45"/>
      <c r="P29" s="45"/>
      <c r="Q29" s="45"/>
    </row>
    <row r="30" spans="1:17" x14ac:dyDescent="0.45">
      <c r="A30" s="45"/>
      <c r="B30" s="45"/>
      <c r="C30" s="45"/>
      <c r="D30" s="45"/>
      <c r="E30" s="45"/>
      <c r="F30" s="45"/>
      <c r="G30" s="45"/>
      <c r="H30" s="45"/>
      <c r="I30" s="45"/>
      <c r="J30" s="45"/>
      <c r="K30" s="45"/>
      <c r="L30" s="45"/>
      <c r="M30" s="45"/>
      <c r="N30" s="45"/>
      <c r="O30" s="45"/>
      <c r="P30" s="45"/>
      <c r="Q30" s="45"/>
    </row>
    <row r="31" spans="1:17" x14ac:dyDescent="0.45">
      <c r="A31" s="45"/>
      <c r="B31" s="45"/>
      <c r="C31" s="45"/>
      <c r="D31" s="45"/>
      <c r="E31" s="45"/>
      <c r="F31" s="45"/>
      <c r="G31" s="45"/>
      <c r="H31" s="45"/>
      <c r="I31" s="45"/>
      <c r="J31" s="45"/>
      <c r="K31" s="45"/>
      <c r="L31" s="45"/>
      <c r="M31" s="45"/>
      <c r="N31" s="45"/>
      <c r="O31" s="45"/>
      <c r="P31" s="45"/>
      <c r="Q31" s="45"/>
    </row>
    <row r="32" spans="1:17" x14ac:dyDescent="0.45">
      <c r="A32" s="45"/>
      <c r="B32" s="45"/>
      <c r="C32" s="45"/>
      <c r="D32" s="45"/>
      <c r="E32" s="45"/>
      <c r="F32" s="45"/>
      <c r="G32" s="45"/>
      <c r="H32" s="45"/>
      <c r="I32" s="45"/>
      <c r="J32" s="45"/>
      <c r="K32" s="45"/>
      <c r="L32" s="45"/>
      <c r="M32" s="45"/>
      <c r="N32" s="45"/>
      <c r="O32" s="45"/>
      <c r="P32" s="45"/>
      <c r="Q32" s="45"/>
    </row>
    <row r="33" spans="1:17" x14ac:dyDescent="0.45">
      <c r="A33" s="45"/>
      <c r="B33" s="45"/>
      <c r="C33" s="45"/>
      <c r="D33" s="45"/>
      <c r="E33" s="45"/>
      <c r="F33" s="45"/>
      <c r="G33" s="45"/>
      <c r="H33" s="45"/>
      <c r="I33" s="45"/>
      <c r="J33" s="45"/>
      <c r="K33" s="45"/>
      <c r="L33" s="45"/>
      <c r="M33" s="45"/>
      <c r="N33" s="45"/>
      <c r="O33" s="45"/>
      <c r="P33" s="45"/>
      <c r="Q33" s="45"/>
    </row>
    <row r="34" spans="1:17" x14ac:dyDescent="0.45">
      <c r="A34" s="45"/>
      <c r="B34" s="45"/>
      <c r="C34" s="45"/>
      <c r="D34" s="45"/>
      <c r="E34" s="45"/>
      <c r="F34" s="45"/>
      <c r="G34" s="45"/>
      <c r="H34" s="45"/>
      <c r="I34" s="45"/>
      <c r="J34" s="45"/>
      <c r="K34" s="45"/>
      <c r="L34" s="45"/>
      <c r="M34" s="45"/>
      <c r="N34" s="45"/>
      <c r="O34" s="45"/>
      <c r="P34" s="45"/>
      <c r="Q34" s="45"/>
    </row>
    <row r="35" spans="1:17" x14ac:dyDescent="0.45">
      <c r="A35" s="45"/>
      <c r="B35" s="45"/>
      <c r="C35" s="45"/>
      <c r="D35" s="45"/>
      <c r="E35" s="45"/>
      <c r="F35" s="45"/>
      <c r="G35" s="45"/>
      <c r="H35" s="45"/>
      <c r="I35" s="45"/>
      <c r="J35" s="45"/>
      <c r="K35" s="45"/>
      <c r="L35" s="45"/>
      <c r="M35" s="45"/>
      <c r="N35" s="45"/>
      <c r="O35" s="45"/>
      <c r="P35" s="45"/>
      <c r="Q35" s="45"/>
    </row>
    <row r="36" spans="1:17" x14ac:dyDescent="0.45">
      <c r="A36" s="45"/>
      <c r="B36" s="45"/>
      <c r="C36" s="45"/>
      <c r="D36" s="45"/>
      <c r="E36" s="45"/>
      <c r="F36" s="45"/>
      <c r="G36" s="45"/>
      <c r="H36" s="45"/>
      <c r="I36" s="45"/>
      <c r="J36" s="45"/>
      <c r="K36" s="45"/>
      <c r="L36" s="45"/>
      <c r="M36" s="45"/>
      <c r="N36" s="45"/>
      <c r="O36" s="45"/>
      <c r="P36" s="45"/>
      <c r="Q36" s="45"/>
    </row>
    <row r="37" spans="1:17" x14ac:dyDescent="0.45">
      <c r="A37" s="45"/>
      <c r="B37" s="45"/>
      <c r="C37" s="45"/>
      <c r="D37" s="45"/>
      <c r="E37" s="45"/>
      <c r="F37" s="45"/>
      <c r="G37" s="45"/>
      <c r="H37" s="45"/>
      <c r="I37" s="45"/>
      <c r="J37" s="45"/>
      <c r="K37" s="45"/>
      <c r="L37" s="45"/>
      <c r="M37" s="45"/>
      <c r="N37" s="45"/>
      <c r="O37" s="45"/>
      <c r="P37" s="45"/>
      <c r="Q37" s="45"/>
    </row>
    <row r="38" spans="1:17" x14ac:dyDescent="0.45">
      <c r="A38" s="45"/>
      <c r="B38" s="45"/>
      <c r="C38" s="45"/>
      <c r="D38" s="45"/>
      <c r="E38" s="45"/>
      <c r="F38" s="45"/>
      <c r="G38" s="45"/>
      <c r="H38" s="45"/>
      <c r="I38" s="45"/>
      <c r="J38" s="45"/>
      <c r="K38" s="45"/>
      <c r="L38" s="45"/>
      <c r="M38" s="45"/>
      <c r="N38" s="45"/>
      <c r="O38" s="45"/>
      <c r="P38" s="45"/>
      <c r="Q38" s="45"/>
    </row>
    <row r="39" spans="1:17" x14ac:dyDescent="0.45">
      <c r="A39" s="45"/>
      <c r="B39" s="45"/>
      <c r="C39" s="45"/>
      <c r="D39" s="45"/>
      <c r="E39" s="45"/>
      <c r="F39" s="45"/>
      <c r="G39" s="45"/>
      <c r="H39" s="45"/>
      <c r="I39" s="45"/>
      <c r="J39" s="45"/>
      <c r="K39" s="45"/>
      <c r="L39" s="45"/>
      <c r="M39" s="45"/>
      <c r="N39" s="45"/>
      <c r="O39" s="45"/>
      <c r="P39" s="45"/>
      <c r="Q39" s="45"/>
    </row>
    <row r="40" spans="1:17" x14ac:dyDescent="0.45">
      <c r="A40" s="45"/>
      <c r="B40" s="45"/>
      <c r="C40" s="45"/>
      <c r="D40" s="45"/>
      <c r="E40" s="45"/>
      <c r="F40" s="45"/>
      <c r="G40" s="45"/>
      <c r="H40" s="45"/>
      <c r="I40" s="45"/>
      <c r="J40" s="45"/>
      <c r="K40" s="45"/>
      <c r="L40" s="45"/>
      <c r="M40" s="45"/>
      <c r="N40" s="45"/>
      <c r="O40" s="45"/>
      <c r="P40" s="45"/>
      <c r="Q40" s="45"/>
    </row>
    <row r="41" spans="1:17" x14ac:dyDescent="0.45">
      <c r="A41" s="45"/>
      <c r="B41" s="45"/>
      <c r="C41" s="45"/>
      <c r="D41" s="45"/>
      <c r="E41" s="45"/>
      <c r="F41" s="45"/>
      <c r="G41" s="45"/>
      <c r="H41" s="45"/>
      <c r="I41" s="45"/>
      <c r="J41" s="45"/>
      <c r="K41" s="45"/>
      <c r="L41" s="45"/>
      <c r="M41" s="45"/>
      <c r="N41" s="45"/>
      <c r="O41" s="45"/>
      <c r="P41" s="45"/>
      <c r="Q41" s="45"/>
    </row>
    <row r="42" spans="1:17" x14ac:dyDescent="0.45">
      <c r="A42" s="45"/>
      <c r="B42" s="45"/>
      <c r="C42" s="45"/>
      <c r="D42" s="45"/>
      <c r="E42" s="45"/>
      <c r="F42" s="45"/>
      <c r="G42" s="45"/>
      <c r="H42" s="45"/>
      <c r="I42" s="45"/>
      <c r="J42" s="45"/>
      <c r="K42" s="45"/>
      <c r="L42" s="45"/>
      <c r="M42" s="45"/>
      <c r="N42" s="45"/>
      <c r="O42" s="45"/>
      <c r="P42" s="45"/>
      <c r="Q42" s="45"/>
    </row>
    <row r="43" spans="1:17" x14ac:dyDescent="0.45">
      <c r="A43" s="47" t="s">
        <v>247</v>
      </c>
      <c r="B43" s="48"/>
      <c r="C43" s="48"/>
      <c r="D43" s="48"/>
      <c r="E43" s="48"/>
      <c r="F43" s="48"/>
      <c r="G43" s="48"/>
      <c r="H43" s="48"/>
      <c r="I43" s="48"/>
      <c r="J43" s="48"/>
      <c r="K43" s="48"/>
      <c r="L43" s="48"/>
      <c r="M43" s="48"/>
      <c r="N43" s="48"/>
      <c r="O43" s="48"/>
      <c r="P43" s="48"/>
      <c r="Q43" s="48"/>
    </row>
    <row r="44" spans="1:17" x14ac:dyDescent="0.45">
      <c r="A44" s="48"/>
      <c r="B44" s="48"/>
      <c r="C44" s="48"/>
      <c r="D44" s="48"/>
      <c r="E44" s="48"/>
      <c r="F44" s="48"/>
      <c r="G44" s="48"/>
      <c r="H44" s="48"/>
      <c r="I44" s="48"/>
      <c r="J44" s="48"/>
      <c r="K44" s="48"/>
      <c r="L44" s="48"/>
      <c r="M44" s="48"/>
      <c r="N44" s="48"/>
      <c r="O44" s="48"/>
      <c r="P44" s="48"/>
      <c r="Q44" s="48"/>
    </row>
    <row r="45" spans="1:17" x14ac:dyDescent="0.45">
      <c r="A45" s="48"/>
      <c r="B45" s="48"/>
      <c r="C45" s="48"/>
      <c r="D45" s="48"/>
      <c r="E45" s="48"/>
      <c r="F45" s="48"/>
      <c r="G45" s="48"/>
      <c r="H45" s="48"/>
      <c r="I45" s="48"/>
      <c r="J45" s="48"/>
      <c r="K45" s="48"/>
      <c r="L45" s="48"/>
      <c r="M45" s="48"/>
      <c r="N45" s="48"/>
      <c r="O45" s="48"/>
      <c r="P45" s="48"/>
      <c r="Q45" s="48"/>
    </row>
    <row r="46" spans="1:17" x14ac:dyDescent="0.45">
      <c r="A46" s="48"/>
      <c r="B46" s="48"/>
      <c r="C46" s="48"/>
      <c r="D46" s="48"/>
      <c r="E46" s="48"/>
      <c r="F46" s="48"/>
      <c r="G46" s="48"/>
      <c r="H46" s="48"/>
      <c r="I46" s="48"/>
      <c r="J46" s="48"/>
      <c r="K46" s="48"/>
      <c r="L46" s="48"/>
      <c r="M46" s="48"/>
      <c r="N46" s="48"/>
      <c r="O46" s="48"/>
      <c r="P46" s="48"/>
      <c r="Q46" s="48"/>
    </row>
    <row r="47" spans="1:17" x14ac:dyDescent="0.45">
      <c r="A47" s="48"/>
      <c r="B47" s="48"/>
      <c r="C47" s="48"/>
      <c r="D47" s="48"/>
      <c r="E47" s="48"/>
      <c r="F47" s="48"/>
      <c r="G47" s="48"/>
      <c r="H47" s="48"/>
      <c r="I47" s="48"/>
      <c r="J47" s="48"/>
      <c r="K47" s="48"/>
      <c r="L47" s="48"/>
      <c r="M47" s="48"/>
      <c r="N47" s="48"/>
      <c r="O47" s="48"/>
      <c r="P47" s="48"/>
      <c r="Q47" s="48"/>
    </row>
    <row r="48" spans="1:17" x14ac:dyDescent="0.45">
      <c r="A48" s="48"/>
      <c r="B48" s="48"/>
      <c r="C48" s="48"/>
      <c r="D48" s="48"/>
      <c r="E48" s="48"/>
      <c r="F48" s="48"/>
      <c r="G48" s="48"/>
      <c r="H48" s="48"/>
      <c r="I48" s="48"/>
      <c r="J48" s="48"/>
      <c r="K48" s="48"/>
      <c r="L48" s="48"/>
      <c r="M48" s="48"/>
      <c r="N48" s="48"/>
      <c r="O48" s="48"/>
      <c r="P48" s="48"/>
      <c r="Q48" s="48"/>
    </row>
    <row r="49" spans="1:17" x14ac:dyDescent="0.45">
      <c r="A49" s="48"/>
      <c r="B49" s="48"/>
      <c r="C49" s="48"/>
      <c r="D49" s="48"/>
      <c r="E49" s="48"/>
      <c r="F49" s="48"/>
      <c r="G49" s="48"/>
      <c r="H49" s="48"/>
      <c r="I49" s="48"/>
      <c r="J49" s="48"/>
      <c r="K49" s="48"/>
      <c r="L49" s="48"/>
      <c r="M49" s="48"/>
      <c r="N49" s="48"/>
      <c r="O49" s="48"/>
      <c r="P49" s="48"/>
      <c r="Q49" s="48"/>
    </row>
    <row r="50" spans="1:17" x14ac:dyDescent="0.45">
      <c r="A50" s="48"/>
      <c r="B50" s="48"/>
      <c r="C50" s="48"/>
      <c r="D50" s="48"/>
      <c r="E50" s="48"/>
      <c r="F50" s="48"/>
      <c r="G50" s="48"/>
      <c r="H50" s="48"/>
      <c r="I50" s="48"/>
      <c r="J50" s="48"/>
      <c r="K50" s="48"/>
      <c r="L50" s="48"/>
      <c r="M50" s="48"/>
      <c r="N50" s="48"/>
      <c r="O50" s="48"/>
      <c r="P50" s="48"/>
      <c r="Q50" s="48"/>
    </row>
    <row r="51" spans="1:17" x14ac:dyDescent="0.45">
      <c r="A51" s="48"/>
      <c r="B51" s="48"/>
      <c r="C51" s="48"/>
      <c r="D51" s="48"/>
      <c r="E51" s="48"/>
      <c r="F51" s="48"/>
      <c r="G51" s="48"/>
      <c r="H51" s="48"/>
      <c r="I51" s="48"/>
      <c r="J51" s="48"/>
      <c r="K51" s="48"/>
      <c r="L51" s="48"/>
      <c r="M51" s="48"/>
      <c r="N51" s="48"/>
      <c r="O51" s="48"/>
      <c r="P51" s="48"/>
      <c r="Q51" s="48"/>
    </row>
    <row r="52" spans="1:17" x14ac:dyDescent="0.45">
      <c r="A52" s="48"/>
      <c r="B52" s="48"/>
      <c r="C52" s="48"/>
      <c r="D52" s="48"/>
      <c r="E52" s="48"/>
      <c r="F52" s="48"/>
      <c r="G52" s="48"/>
      <c r="H52" s="48"/>
      <c r="I52" s="48"/>
      <c r="J52" s="48"/>
      <c r="K52" s="48"/>
      <c r="L52" s="48"/>
      <c r="M52" s="48"/>
      <c r="N52" s="48"/>
      <c r="O52" s="48"/>
      <c r="P52" s="48"/>
      <c r="Q52" s="48"/>
    </row>
    <row r="53" spans="1:17" x14ac:dyDescent="0.45">
      <c r="A53" s="48"/>
      <c r="B53" s="48"/>
      <c r="C53" s="48"/>
      <c r="D53" s="48"/>
      <c r="E53" s="48"/>
      <c r="F53" s="48"/>
      <c r="G53" s="48"/>
      <c r="H53" s="48"/>
      <c r="I53" s="48"/>
      <c r="J53" s="48"/>
      <c r="K53" s="48"/>
      <c r="L53" s="48"/>
      <c r="M53" s="48"/>
      <c r="N53" s="48"/>
      <c r="O53" s="48"/>
      <c r="P53" s="48"/>
      <c r="Q53" s="48"/>
    </row>
    <row r="54" spans="1:17" x14ac:dyDescent="0.45">
      <c r="A54" s="48"/>
      <c r="B54" s="48"/>
      <c r="C54" s="48"/>
      <c r="D54" s="48"/>
      <c r="E54" s="48"/>
      <c r="F54" s="48"/>
      <c r="G54" s="48"/>
      <c r="H54" s="48"/>
      <c r="I54" s="48"/>
      <c r="J54" s="48"/>
      <c r="K54" s="48"/>
      <c r="L54" s="48"/>
      <c r="M54" s="48"/>
      <c r="N54" s="48"/>
      <c r="O54" s="48"/>
      <c r="P54" s="48"/>
      <c r="Q54" s="48"/>
    </row>
    <row r="55" spans="1:17" x14ac:dyDescent="0.45">
      <c r="A55" s="48"/>
      <c r="B55" s="48"/>
      <c r="C55" s="48"/>
      <c r="D55" s="48"/>
      <c r="E55" s="48"/>
      <c r="F55" s="48"/>
      <c r="G55" s="48"/>
      <c r="H55" s="48"/>
      <c r="I55" s="48"/>
      <c r="J55" s="48"/>
      <c r="K55" s="48"/>
      <c r="L55" s="48"/>
      <c r="M55" s="48"/>
      <c r="N55" s="48"/>
      <c r="O55" s="48"/>
      <c r="P55" s="48"/>
      <c r="Q55" s="48"/>
    </row>
    <row r="56" spans="1:17" x14ac:dyDescent="0.45">
      <c r="A56" s="48"/>
      <c r="B56" s="48"/>
      <c r="C56" s="48"/>
      <c r="D56" s="48"/>
      <c r="E56" s="48"/>
      <c r="F56" s="48"/>
      <c r="G56" s="48"/>
      <c r="H56" s="48"/>
      <c r="I56" s="48"/>
      <c r="J56" s="48"/>
      <c r="K56" s="48"/>
      <c r="L56" s="48"/>
      <c r="M56" s="48"/>
      <c r="N56" s="48"/>
      <c r="O56" s="48"/>
      <c r="P56" s="48"/>
      <c r="Q56" s="48"/>
    </row>
    <row r="57" spans="1:17" x14ac:dyDescent="0.45">
      <c r="A57" s="48"/>
      <c r="B57" s="48"/>
      <c r="C57" s="48"/>
      <c r="D57" s="48"/>
      <c r="E57" s="48"/>
      <c r="F57" s="48"/>
      <c r="G57" s="48"/>
      <c r="H57" s="48"/>
      <c r="I57" s="48"/>
      <c r="J57" s="48"/>
      <c r="K57" s="48"/>
      <c r="L57" s="48"/>
      <c r="M57" s="48"/>
      <c r="N57" s="48"/>
      <c r="O57" s="48"/>
      <c r="P57" s="48"/>
      <c r="Q57" s="48"/>
    </row>
    <row r="58" spans="1:17" x14ac:dyDescent="0.45">
      <c r="A58" s="48"/>
      <c r="B58" s="48"/>
      <c r="C58" s="48"/>
      <c r="D58" s="48"/>
      <c r="E58" s="48"/>
      <c r="F58" s="48"/>
      <c r="G58" s="48"/>
      <c r="H58" s="48"/>
      <c r="I58" s="48"/>
      <c r="J58" s="48"/>
      <c r="K58" s="48"/>
      <c r="L58" s="48"/>
      <c r="M58" s="48"/>
      <c r="N58" s="48"/>
      <c r="O58" s="48"/>
      <c r="P58" s="48"/>
      <c r="Q58" s="48"/>
    </row>
    <row r="59" spans="1:17" x14ac:dyDescent="0.45">
      <c r="A59" s="48"/>
      <c r="B59" s="48"/>
      <c r="C59" s="48"/>
      <c r="D59" s="48"/>
      <c r="E59" s="48"/>
      <c r="F59" s="48"/>
      <c r="G59" s="48"/>
      <c r="H59" s="48"/>
      <c r="I59" s="48"/>
      <c r="J59" s="48"/>
      <c r="K59" s="48"/>
      <c r="L59" s="48"/>
      <c r="M59" s="48"/>
      <c r="N59" s="48"/>
      <c r="O59" s="48"/>
      <c r="P59" s="48"/>
      <c r="Q59" s="48"/>
    </row>
    <row r="60" spans="1:17" x14ac:dyDescent="0.45">
      <c r="A60" s="48"/>
      <c r="B60" s="48"/>
      <c r="C60" s="48"/>
      <c r="D60" s="48"/>
      <c r="E60" s="48"/>
      <c r="F60" s="48"/>
      <c r="G60" s="48"/>
      <c r="H60" s="48"/>
      <c r="I60" s="48"/>
      <c r="J60" s="48"/>
      <c r="K60" s="48"/>
      <c r="L60" s="48"/>
      <c r="M60" s="48"/>
      <c r="N60" s="48"/>
      <c r="O60" s="48"/>
      <c r="P60" s="48"/>
      <c r="Q60" s="48"/>
    </row>
    <row r="61" spans="1:17" x14ac:dyDescent="0.45">
      <c r="A61" s="48"/>
      <c r="B61" s="48"/>
      <c r="C61" s="48"/>
      <c r="D61" s="48"/>
      <c r="E61" s="48"/>
      <c r="F61" s="48"/>
      <c r="G61" s="48"/>
      <c r="H61" s="48"/>
      <c r="I61" s="48"/>
      <c r="J61" s="48"/>
      <c r="K61" s="48"/>
      <c r="L61" s="48"/>
      <c r="M61" s="48"/>
      <c r="N61" s="48"/>
      <c r="O61" s="48"/>
      <c r="P61" s="48"/>
      <c r="Q61" s="48"/>
    </row>
    <row r="62" spans="1:17" x14ac:dyDescent="0.45">
      <c r="A62" s="48"/>
      <c r="B62" s="48"/>
      <c r="C62" s="48"/>
      <c r="D62" s="48"/>
      <c r="E62" s="48"/>
      <c r="F62" s="48"/>
      <c r="G62" s="48"/>
      <c r="H62" s="48"/>
      <c r="I62" s="48"/>
      <c r="J62" s="48"/>
      <c r="K62" s="48"/>
      <c r="L62" s="48"/>
      <c r="M62" s="48"/>
      <c r="N62" s="48"/>
      <c r="O62" s="48"/>
      <c r="P62" s="48"/>
      <c r="Q62" s="48"/>
    </row>
    <row r="63" spans="1:17" x14ac:dyDescent="0.45">
      <c r="A63" s="48"/>
      <c r="B63" s="48"/>
      <c r="C63" s="48"/>
      <c r="D63" s="48"/>
      <c r="E63" s="48"/>
      <c r="F63" s="48"/>
      <c r="G63" s="48"/>
      <c r="H63" s="48"/>
      <c r="I63" s="48"/>
      <c r="J63" s="48"/>
      <c r="K63" s="48"/>
      <c r="L63" s="48"/>
      <c r="M63" s="48"/>
      <c r="N63" s="48"/>
      <c r="O63" s="48"/>
      <c r="P63" s="48"/>
      <c r="Q63" s="48"/>
    </row>
    <row r="64" spans="1:17" x14ac:dyDescent="0.45">
      <c r="A64" s="48"/>
      <c r="B64" s="48"/>
      <c r="C64" s="48"/>
      <c r="D64" s="48"/>
      <c r="E64" s="48"/>
      <c r="F64" s="48"/>
      <c r="G64" s="48"/>
      <c r="H64" s="48"/>
      <c r="I64" s="48"/>
      <c r="J64" s="48"/>
      <c r="K64" s="48"/>
      <c r="L64" s="48"/>
      <c r="M64" s="48"/>
      <c r="N64" s="48"/>
      <c r="O64" s="48"/>
      <c r="P64" s="48"/>
      <c r="Q64" s="48"/>
    </row>
    <row r="65" spans="1:17" x14ac:dyDescent="0.45">
      <c r="A65" s="48"/>
      <c r="B65" s="48"/>
      <c r="C65" s="48"/>
      <c r="D65" s="48"/>
      <c r="E65" s="48"/>
      <c r="F65" s="48"/>
      <c r="G65" s="48"/>
      <c r="H65" s="48"/>
      <c r="I65" s="48"/>
      <c r="J65" s="48"/>
      <c r="K65" s="48"/>
      <c r="L65" s="48"/>
      <c r="M65" s="48"/>
      <c r="N65" s="48"/>
      <c r="O65" s="48"/>
      <c r="P65" s="48"/>
      <c r="Q65" s="48"/>
    </row>
    <row r="66" spans="1:17" x14ac:dyDescent="0.45">
      <c r="A66" s="48"/>
      <c r="B66" s="48"/>
      <c r="C66" s="48"/>
      <c r="D66" s="48"/>
      <c r="E66" s="48"/>
      <c r="F66" s="48"/>
      <c r="G66" s="48"/>
      <c r="H66" s="48"/>
      <c r="I66" s="48"/>
      <c r="J66" s="48"/>
      <c r="K66" s="48"/>
      <c r="L66" s="48"/>
      <c r="M66" s="48"/>
      <c r="N66" s="48"/>
      <c r="O66" s="48"/>
      <c r="P66" s="48"/>
      <c r="Q66" s="48"/>
    </row>
    <row r="67" spans="1:17" x14ac:dyDescent="0.45">
      <c r="A67" s="48"/>
      <c r="B67" s="48"/>
      <c r="C67" s="48"/>
      <c r="D67" s="48"/>
      <c r="E67" s="48"/>
      <c r="F67" s="48"/>
      <c r="G67" s="48"/>
      <c r="H67" s="48"/>
      <c r="I67" s="48"/>
      <c r="J67" s="48"/>
      <c r="K67" s="48"/>
      <c r="L67" s="48"/>
      <c r="M67" s="48"/>
      <c r="N67" s="48"/>
      <c r="O67" s="48"/>
      <c r="P67" s="48"/>
      <c r="Q67" s="48"/>
    </row>
    <row r="68" spans="1:17" x14ac:dyDescent="0.45">
      <c r="A68" s="48"/>
      <c r="B68" s="48"/>
      <c r="C68" s="48"/>
      <c r="D68" s="48"/>
      <c r="E68" s="48"/>
      <c r="F68" s="48"/>
      <c r="G68" s="48"/>
      <c r="H68" s="48"/>
      <c r="I68" s="48"/>
      <c r="J68" s="48"/>
      <c r="K68" s="48"/>
      <c r="L68" s="48"/>
      <c r="M68" s="48"/>
      <c r="N68" s="48"/>
      <c r="O68" s="48"/>
      <c r="P68" s="48"/>
      <c r="Q68" s="48"/>
    </row>
    <row r="69" spans="1:17" x14ac:dyDescent="0.45">
      <c r="A69" s="48"/>
      <c r="B69" s="48"/>
      <c r="C69" s="48"/>
      <c r="D69" s="48"/>
      <c r="E69" s="48"/>
      <c r="F69" s="48"/>
      <c r="G69" s="48"/>
      <c r="H69" s="48"/>
      <c r="I69" s="48"/>
      <c r="J69" s="48"/>
      <c r="K69" s="48"/>
      <c r="L69" s="48"/>
      <c r="M69" s="48"/>
      <c r="N69" s="48"/>
      <c r="O69" s="48"/>
      <c r="P69" s="48"/>
      <c r="Q69" s="48"/>
    </row>
    <row r="70" spans="1:17" x14ac:dyDescent="0.45">
      <c r="A70" s="48"/>
      <c r="B70" s="48"/>
      <c r="C70" s="48"/>
      <c r="D70" s="48"/>
      <c r="E70" s="48"/>
      <c r="F70" s="48"/>
      <c r="G70" s="48"/>
      <c r="H70" s="48"/>
      <c r="I70" s="48"/>
      <c r="J70" s="48"/>
      <c r="K70" s="48"/>
      <c r="L70" s="48"/>
      <c r="M70" s="48"/>
      <c r="N70" s="48"/>
      <c r="O70" s="48"/>
      <c r="P70" s="48"/>
      <c r="Q70" s="48"/>
    </row>
    <row r="71" spans="1:17" x14ac:dyDescent="0.45">
      <c r="A71" s="48"/>
      <c r="B71" s="48"/>
      <c r="C71" s="48"/>
      <c r="D71" s="48"/>
      <c r="E71" s="48"/>
      <c r="F71" s="48"/>
      <c r="G71" s="48"/>
      <c r="H71" s="48"/>
      <c r="I71" s="48"/>
      <c r="J71" s="48"/>
      <c r="K71" s="48"/>
      <c r="L71" s="48"/>
      <c r="M71" s="48"/>
      <c r="N71" s="48"/>
      <c r="O71" s="48"/>
      <c r="P71" s="48"/>
      <c r="Q71" s="48"/>
    </row>
    <row r="72" spans="1:17" x14ac:dyDescent="0.45">
      <c r="A72" s="48"/>
      <c r="B72" s="48"/>
      <c r="C72" s="48"/>
      <c r="D72" s="48"/>
      <c r="E72" s="48"/>
      <c r="F72" s="48"/>
      <c r="G72" s="48"/>
      <c r="H72" s="48"/>
      <c r="I72" s="48"/>
      <c r="J72" s="48"/>
      <c r="K72" s="48"/>
      <c r="L72" s="48"/>
      <c r="M72" s="48"/>
      <c r="N72" s="48"/>
      <c r="O72" s="48"/>
      <c r="P72" s="48"/>
      <c r="Q72" s="48"/>
    </row>
    <row r="73" spans="1:17" x14ac:dyDescent="0.45">
      <c r="A73" s="48"/>
      <c r="B73" s="48"/>
      <c r="C73" s="48"/>
      <c r="D73" s="48"/>
      <c r="E73" s="48"/>
      <c r="F73" s="48"/>
      <c r="G73" s="48"/>
      <c r="H73" s="48"/>
      <c r="I73" s="48"/>
      <c r="J73" s="48"/>
      <c r="K73" s="48"/>
      <c r="L73" s="48"/>
      <c r="M73" s="48"/>
      <c r="N73" s="48"/>
      <c r="O73" s="48"/>
      <c r="P73" s="48"/>
      <c r="Q73" s="48"/>
    </row>
    <row r="74" spans="1:17" x14ac:dyDescent="0.45">
      <c r="A74" s="48"/>
      <c r="B74" s="48"/>
      <c r="C74" s="48"/>
      <c r="D74" s="48"/>
      <c r="E74" s="48"/>
      <c r="F74" s="48"/>
      <c r="G74" s="48"/>
      <c r="H74" s="48"/>
      <c r="I74" s="48"/>
      <c r="J74" s="48"/>
      <c r="K74" s="48"/>
      <c r="L74" s="48"/>
      <c r="M74" s="48"/>
      <c r="N74" s="48"/>
      <c r="O74" s="48"/>
      <c r="P74" s="48"/>
      <c r="Q74" s="48"/>
    </row>
    <row r="75" spans="1:17" x14ac:dyDescent="0.45">
      <c r="A75" s="48"/>
      <c r="B75" s="48"/>
      <c r="C75" s="48"/>
      <c r="D75" s="48"/>
      <c r="E75" s="48"/>
      <c r="F75" s="48"/>
      <c r="G75" s="48"/>
      <c r="H75" s="48"/>
      <c r="I75" s="48"/>
      <c r="J75" s="48"/>
      <c r="K75" s="48"/>
      <c r="L75" s="48"/>
      <c r="M75" s="48"/>
      <c r="N75" s="48"/>
      <c r="O75" s="48"/>
      <c r="P75" s="48"/>
      <c r="Q75" s="48"/>
    </row>
    <row r="76" spans="1:17" x14ac:dyDescent="0.45">
      <c r="A76" s="45"/>
      <c r="B76" s="45"/>
      <c r="C76" s="45"/>
      <c r="D76" s="45"/>
      <c r="E76" s="45"/>
      <c r="F76" s="45"/>
      <c r="G76" s="45"/>
      <c r="H76" s="45"/>
      <c r="I76" s="45"/>
      <c r="J76" s="45"/>
      <c r="K76" s="45"/>
      <c r="L76" s="45"/>
      <c r="M76" s="45"/>
      <c r="N76" s="45"/>
      <c r="O76" s="45"/>
      <c r="P76" s="45"/>
      <c r="Q76" s="45"/>
    </row>
    <row r="77" spans="1:17" x14ac:dyDescent="0.45">
      <c r="A77" s="46" t="s">
        <v>248</v>
      </c>
      <c r="B77" s="45"/>
      <c r="C77" s="45"/>
      <c r="D77" s="45"/>
      <c r="E77" s="45"/>
      <c r="F77" s="45"/>
      <c r="G77" s="45"/>
      <c r="H77" s="45"/>
      <c r="I77" s="45"/>
      <c r="J77" s="45"/>
      <c r="K77" s="45"/>
      <c r="L77" s="45"/>
      <c r="M77" s="45"/>
      <c r="N77" s="45"/>
      <c r="O77" s="45"/>
      <c r="P77" s="45"/>
      <c r="Q77" s="45"/>
    </row>
    <row r="78" spans="1:17" ht="88.2" customHeight="1" x14ac:dyDescent="0.45">
      <c r="A78" s="45"/>
      <c r="B78" s="162" t="s">
        <v>5910</v>
      </c>
      <c r="C78" s="162"/>
      <c r="D78" s="162"/>
      <c r="E78" s="162"/>
      <c r="F78" s="162"/>
      <c r="G78" s="162"/>
      <c r="H78" s="162"/>
      <c r="I78" s="162"/>
      <c r="J78" s="162"/>
      <c r="K78" s="162"/>
      <c r="L78" s="162"/>
      <c r="M78" s="162"/>
      <c r="N78" s="162"/>
      <c r="O78" s="162"/>
      <c r="P78" s="162"/>
      <c r="Q78" s="45"/>
    </row>
  </sheetData>
  <sheetProtection algorithmName="SHA-512" hashValue="JxmKJUxBqE0l9zOvtOJ0rxANk8sOJUnOBuHQ5P5TJgujSUImpe0myTfPGGIB27AdfmEGoHDFZ/JUnuVzEOwNcw==" saltValue="4qhiTVcaMyTQ98WCsRUzag==" spinCount="100000" sheet="1" objects="1" scenarios="1" selectLockedCells="1" selectUnlockedCells="1"/>
  <mergeCells count="4">
    <mergeCell ref="A1:Q1"/>
    <mergeCell ref="B3:O3"/>
    <mergeCell ref="B9:P9"/>
    <mergeCell ref="B78:P78"/>
  </mergeCells>
  <phoneticPr fontId="3"/>
  <pageMargins left="0.7" right="0.7" top="0.75" bottom="0.75" header="0.3" footer="0.3"/>
  <pageSetup paperSize="9" scale="4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97482-923A-4327-8B41-3F383AACE916}">
  <sheetPr codeName="Sheet8"/>
  <dimension ref="A1:Z636"/>
  <sheetViews>
    <sheetView showGridLines="0" view="pageBreakPreview" topLeftCell="B1" zoomScale="85" zoomScaleNormal="70" zoomScaleSheetLayoutView="85" workbookViewId="0">
      <pane ySplit="4" topLeftCell="A5" activePane="bottomLeft" state="frozen"/>
      <selection pane="bottomLeft" activeCell="J126" sqref="J126"/>
    </sheetView>
  </sheetViews>
  <sheetFormatPr defaultColWidth="9" defaultRowHeight="15" customHeight="1" outlineLevelCol="1" x14ac:dyDescent="0.45"/>
  <cols>
    <col min="1" max="1" width="9" style="67" hidden="1" customWidth="1" outlineLevel="1"/>
    <col min="2" max="2" width="11" style="1" customWidth="1" collapsed="1"/>
    <col min="3" max="3" width="9" style="1" customWidth="1"/>
    <col min="4" max="4" width="6" style="1" customWidth="1"/>
    <col min="5" max="5" width="11.8984375" style="1" customWidth="1"/>
    <col min="6" max="7" width="3.59765625" style="1" customWidth="1"/>
    <col min="8" max="8" width="30.59765625" style="2" customWidth="1"/>
    <col min="9" max="9" width="39" style="1" bestFit="1" customWidth="1"/>
    <col min="10" max="11" width="30.59765625" style="1" customWidth="1"/>
    <col min="12" max="12" width="21.5" style="70" hidden="1" customWidth="1" outlineLevel="1"/>
    <col min="13" max="13" width="3.5" style="70" hidden="1" customWidth="1" outlineLevel="1"/>
    <col min="14" max="14" width="5" style="70" hidden="1" customWidth="1" outlineLevel="1"/>
    <col min="15" max="15" width="3.5" style="70" hidden="1" customWidth="1" outlineLevel="1"/>
    <col min="16" max="22" width="9" style="93" hidden="1" customWidth="1" outlineLevel="1"/>
    <col min="23" max="23" width="9" style="70" customWidth="1" collapsed="1"/>
    <col min="24" max="26" width="9" style="70"/>
    <col min="27" max="16384" width="9" style="1"/>
  </cols>
  <sheetData>
    <row r="1" spans="1:22" ht="15" customHeight="1" x14ac:dyDescent="0.45">
      <c r="A1" s="66"/>
      <c r="B1" s="37" t="s">
        <v>5652</v>
      </c>
      <c r="C1" s="37"/>
      <c r="D1" s="35"/>
      <c r="E1" s="35"/>
      <c r="F1" s="35"/>
      <c r="G1" s="35"/>
      <c r="H1" s="36"/>
      <c r="I1" s="35"/>
      <c r="J1" s="35"/>
      <c r="K1" s="35"/>
      <c r="L1" s="70" t="s">
        <v>5655</v>
      </c>
      <c r="M1" s="71"/>
      <c r="O1" s="72"/>
    </row>
    <row r="2" spans="1:22" ht="27" customHeight="1" x14ac:dyDescent="0.45">
      <c r="A2" s="66"/>
      <c r="B2" s="60"/>
      <c r="C2" s="31" t="s">
        <v>241</v>
      </c>
      <c r="D2" s="32"/>
      <c r="E2" s="32"/>
      <c r="F2" s="32"/>
      <c r="G2" s="32"/>
      <c r="H2" s="33"/>
      <c r="I2" s="32"/>
      <c r="J2" s="32"/>
      <c r="K2" s="32"/>
      <c r="O2" s="72"/>
    </row>
    <row r="3" spans="1:22" ht="75" customHeight="1" x14ac:dyDescent="0.45">
      <c r="A3" s="66"/>
      <c r="B3" s="60"/>
      <c r="C3" s="172" t="str">
        <f>C627</f>
        <v>現時点で、質問1、質問2、質問3、質問4、質問5、質問6、質問7、質問8、質問9、質問10、質問11、質問12、質問13、質問14、質問15、質問16、質問17、質問18、質問19、質問20、質問21、質問22、質問23、質問24、質問25、質問26、質問27が未回答です。</v>
      </c>
      <c r="D3" s="172"/>
      <c r="E3" s="172"/>
      <c r="F3" s="172"/>
      <c r="G3" s="172"/>
      <c r="H3" s="172"/>
      <c r="I3" s="172"/>
      <c r="J3" s="172"/>
      <c r="K3" s="172"/>
      <c r="O3" s="72"/>
    </row>
    <row r="4" spans="1:22" ht="27" customHeight="1" x14ac:dyDescent="0.45">
      <c r="A4" s="66"/>
      <c r="B4" s="60"/>
      <c r="C4" s="32"/>
      <c r="D4" s="32"/>
      <c r="E4" s="34"/>
      <c r="F4" s="32"/>
      <c r="G4" s="32"/>
      <c r="H4" s="33"/>
      <c r="I4" s="32"/>
      <c r="J4" s="32"/>
      <c r="K4" s="32"/>
      <c r="O4" s="72"/>
    </row>
    <row r="5" spans="1:22" ht="15" customHeight="1" x14ac:dyDescent="0.45">
      <c r="A5" s="66"/>
      <c r="O5" s="72"/>
    </row>
    <row r="6" spans="1:22" ht="15" customHeight="1" x14ac:dyDescent="0.45">
      <c r="A6" s="66"/>
      <c r="O6" s="72"/>
    </row>
    <row r="7" spans="1:22" ht="15" customHeight="1" x14ac:dyDescent="0.45">
      <c r="A7" s="66"/>
      <c r="B7" s="4"/>
      <c r="C7" s="4" t="s">
        <v>1</v>
      </c>
      <c r="D7" s="4"/>
      <c r="E7" s="4"/>
      <c r="F7" s="4"/>
      <c r="G7" s="4"/>
      <c r="H7" s="5"/>
      <c r="I7" s="4"/>
      <c r="J7" s="4"/>
      <c r="K7" s="4"/>
      <c r="O7" s="72"/>
    </row>
    <row r="8" spans="1:22" ht="15" customHeight="1" x14ac:dyDescent="0.45">
      <c r="A8" s="66"/>
      <c r="O8" s="72" t="s">
        <v>5654</v>
      </c>
      <c r="P8" s="93" t="str">
        <f>IF(C8=0,"-",C8)</f>
        <v>-</v>
      </c>
      <c r="Q8" s="93" t="str">
        <f>IF(B8=0,"-",B8)</f>
        <v>-</v>
      </c>
    </row>
    <row r="9" spans="1:22" ht="15" customHeight="1" x14ac:dyDescent="0.45">
      <c r="A9" s="66"/>
      <c r="B9" s="68" t="str">
        <f>IF(S10&gt;=3,"回答完了","未回答")</f>
        <v>未回答</v>
      </c>
      <c r="C9" s="1" t="s">
        <v>3</v>
      </c>
      <c r="D9" s="6"/>
      <c r="E9" s="1" t="s">
        <v>4</v>
      </c>
      <c r="O9" s="72" t="s">
        <v>5654</v>
      </c>
      <c r="P9" s="93" t="str">
        <f t="shared" ref="P9:P72" si="0">IF(C9=0,"-",C9)</f>
        <v>質問1</v>
      </c>
      <c r="Q9" s="93" t="str">
        <f>IF(B9=0,"-",B9)</f>
        <v>未回答</v>
      </c>
    </row>
    <row r="10" spans="1:22" ht="15" customHeight="1" thickBot="1" x14ac:dyDescent="0.5">
      <c r="A10" s="66" t="s">
        <v>2</v>
      </c>
      <c r="H10"/>
      <c r="I10" s="199" t="str">
        <f>C9&amp;" 回答欄"</f>
        <v>質問1 回答欄</v>
      </c>
      <c r="J10" s="200"/>
      <c r="O10" s="72" t="s">
        <v>5654</v>
      </c>
      <c r="P10" s="93" t="str">
        <f t="shared" si="0"/>
        <v>-</v>
      </c>
      <c r="Q10" s="93" t="str">
        <f t="shared" ref="Q10:Q72" si="1">IF(B10=0,"-",B10)</f>
        <v>-</v>
      </c>
      <c r="S10" s="138">
        <f>SUM(R11:R12,S13)</f>
        <v>0</v>
      </c>
      <c r="T10" s="139"/>
    </row>
    <row r="11" spans="1:22" ht="27.6" customHeight="1" thickTop="1" x14ac:dyDescent="0.45">
      <c r="A11" s="66"/>
      <c r="H11" s="7" t="s">
        <v>5</v>
      </c>
      <c r="I11" s="96"/>
      <c r="J11" s="97"/>
      <c r="K11" s="201" t="s">
        <v>6</v>
      </c>
      <c r="O11" s="72" t="s">
        <v>5654</v>
      </c>
      <c r="P11" s="93" t="str">
        <f t="shared" si="0"/>
        <v>-</v>
      </c>
      <c r="Q11" s="93" t="str">
        <f t="shared" si="1"/>
        <v>-</v>
      </c>
      <c r="R11" s="93">
        <f>IF(OR(S11=1,T11=1),1,0)</f>
        <v>0</v>
      </c>
      <c r="S11" s="140">
        <f>IF(I11&lt;&gt;"",1,0)</f>
        <v>0</v>
      </c>
      <c r="T11" s="141">
        <f>IF(J11&lt;&gt;"",1,0)</f>
        <v>0</v>
      </c>
      <c r="U11" s="93" t="s">
        <v>5793</v>
      </c>
      <c r="V11" s="142"/>
    </row>
    <row r="12" spans="1:22" ht="27.6" customHeight="1" x14ac:dyDescent="0.45">
      <c r="A12" s="66"/>
      <c r="H12" s="7" t="s">
        <v>7</v>
      </c>
      <c r="I12" s="99"/>
      <c r="J12" s="98"/>
      <c r="K12" s="201"/>
      <c r="O12" s="72" t="s">
        <v>5654</v>
      </c>
      <c r="P12" s="93" t="str">
        <f t="shared" si="0"/>
        <v>-</v>
      </c>
      <c r="Q12" s="93" t="str">
        <f t="shared" si="1"/>
        <v>-</v>
      </c>
      <c r="R12" s="93">
        <f>IF(OR(S12=1,T12=1),1,0)</f>
        <v>0</v>
      </c>
      <c r="S12" s="140">
        <f>IF(I12&lt;&gt;"",1,0)</f>
        <v>0</v>
      </c>
      <c r="T12" s="141">
        <f>IF(J12&lt;&gt;"",1,0)</f>
        <v>0</v>
      </c>
      <c r="U12" s="143" t="str">
        <f>SUBSTITUTE(IF(I12&lt;&gt;"",I12,J12),"市","")</f>
        <v/>
      </c>
      <c r="V12" s="138">
        <f>IF(U12="",0,IF(COUNTIF('（非表示）リスト'!O:O,U12)&gt;0,1,0))</f>
        <v>0</v>
      </c>
    </row>
    <row r="13" spans="1:22" ht="27.6" customHeight="1" x14ac:dyDescent="0.45">
      <c r="A13" s="66"/>
      <c r="H13" s="7" t="s">
        <v>8</v>
      </c>
      <c r="I13" s="202"/>
      <c r="J13" s="203"/>
      <c r="O13" s="72" t="s">
        <v>5654</v>
      </c>
      <c r="P13" s="93" t="str">
        <f t="shared" si="0"/>
        <v>-</v>
      </c>
      <c r="Q13" s="93" t="str">
        <f t="shared" si="1"/>
        <v>-</v>
      </c>
      <c r="S13" s="140">
        <f>IF(I13&lt;&gt;"",1,0)</f>
        <v>0</v>
      </c>
    </row>
    <row r="14" spans="1:22" ht="15" customHeight="1" x14ac:dyDescent="0.45">
      <c r="A14" s="66"/>
      <c r="D14" s="6"/>
      <c r="H14"/>
      <c r="I14"/>
      <c r="J14"/>
      <c r="O14" s="72" t="s">
        <v>5654</v>
      </c>
      <c r="P14" s="93" t="str">
        <f t="shared" si="0"/>
        <v>-</v>
      </c>
      <c r="Q14" s="93" t="str">
        <f t="shared" si="1"/>
        <v>-</v>
      </c>
    </row>
    <row r="15" spans="1:22" ht="15" customHeight="1" x14ac:dyDescent="0.45">
      <c r="A15" s="66"/>
      <c r="H15"/>
      <c r="I15"/>
      <c r="J15"/>
      <c r="O15" s="72" t="s">
        <v>5654</v>
      </c>
      <c r="P15" s="93" t="str">
        <f t="shared" si="0"/>
        <v>-</v>
      </c>
      <c r="Q15" s="93" t="str">
        <f t="shared" si="1"/>
        <v>-</v>
      </c>
    </row>
    <row r="16" spans="1:22" ht="15" customHeight="1" x14ac:dyDescent="0.45">
      <c r="A16" s="66" t="s">
        <v>2</v>
      </c>
      <c r="B16" s="68" t="str">
        <f>IF(S17=2,"回答完了","未回答")</f>
        <v>未回答</v>
      </c>
      <c r="C16" s="1" t="s">
        <v>9</v>
      </c>
      <c r="D16" s="6">
        <v>1</v>
      </c>
      <c r="E16" s="1" t="s">
        <v>10</v>
      </c>
      <c r="H16"/>
      <c r="I16"/>
      <c r="J16"/>
      <c r="O16" s="72" t="s">
        <v>5654</v>
      </c>
      <c r="P16" s="93" t="str">
        <f t="shared" si="0"/>
        <v>質問2</v>
      </c>
      <c r="Q16" s="93" t="str">
        <f t="shared" si="1"/>
        <v>未回答</v>
      </c>
    </row>
    <row r="17" spans="1:21" ht="15" customHeight="1" thickBot="1" x14ac:dyDescent="0.5">
      <c r="A17" s="66"/>
      <c r="D17" s="6"/>
      <c r="H17"/>
      <c r="I17" s="199" t="str">
        <f>C16&amp;"("&amp;D16&amp;")回答欄"</f>
        <v>質問2(1)回答欄</v>
      </c>
      <c r="J17" s="200"/>
      <c r="O17" s="72" t="s">
        <v>5654</v>
      </c>
      <c r="P17" s="93" t="str">
        <f t="shared" si="0"/>
        <v>-</v>
      </c>
      <c r="Q17" s="93" t="str">
        <f t="shared" si="1"/>
        <v>-</v>
      </c>
      <c r="S17" s="138">
        <f>SUM(S18,T21)</f>
        <v>0</v>
      </c>
    </row>
    <row r="18" spans="1:21" ht="27.6" customHeight="1" thickTop="1" x14ac:dyDescent="0.45">
      <c r="A18" s="66"/>
      <c r="I18" s="204"/>
      <c r="J18" s="205"/>
      <c r="O18" s="72" t="s">
        <v>5654</v>
      </c>
      <c r="P18" s="93" t="str">
        <f t="shared" si="0"/>
        <v>-</v>
      </c>
      <c r="Q18" s="93" t="str">
        <f t="shared" si="1"/>
        <v>-</v>
      </c>
      <c r="S18" s="140">
        <f>IF(I18&lt;&gt;"",1,0)</f>
        <v>0</v>
      </c>
    </row>
    <row r="19" spans="1:21" ht="15" customHeight="1" x14ac:dyDescent="0.45">
      <c r="A19" s="66"/>
      <c r="O19" s="72" t="s">
        <v>5654</v>
      </c>
      <c r="P19" s="93" t="str">
        <f t="shared" si="0"/>
        <v>-</v>
      </c>
      <c r="Q19" s="93" t="str">
        <f t="shared" si="1"/>
        <v>-</v>
      </c>
    </row>
    <row r="20" spans="1:21" ht="15" customHeight="1" x14ac:dyDescent="0.45">
      <c r="A20" s="66"/>
      <c r="O20" s="72" t="s">
        <v>5654</v>
      </c>
      <c r="P20" s="93" t="str">
        <f t="shared" si="0"/>
        <v>-</v>
      </c>
      <c r="Q20" s="93" t="str">
        <f t="shared" si="1"/>
        <v>-</v>
      </c>
    </row>
    <row r="21" spans="1:21" ht="15" customHeight="1" thickBot="1" x14ac:dyDescent="0.5">
      <c r="A21" s="66"/>
      <c r="D21" s="6">
        <v>2</v>
      </c>
      <c r="E21" s="1" t="s">
        <v>11</v>
      </c>
      <c r="J21" s="8" t="str">
        <f>C16&amp;"("&amp;D21&amp;")回答欄"</f>
        <v>質問2(2)回答欄</v>
      </c>
      <c r="O21" s="72" t="s">
        <v>5654</v>
      </c>
      <c r="P21" s="93" t="str">
        <f t="shared" si="0"/>
        <v>-</v>
      </c>
      <c r="Q21" s="93" t="str">
        <f t="shared" si="1"/>
        <v>-</v>
      </c>
      <c r="T21" s="138">
        <f>SUM(T22:T25,R28)</f>
        <v>0</v>
      </c>
    </row>
    <row r="22" spans="1:21" ht="27.6" customHeight="1" thickTop="1" x14ac:dyDescent="0.25">
      <c r="A22" s="66" t="s">
        <v>12</v>
      </c>
      <c r="H22" s="9" t="s">
        <v>13</v>
      </c>
      <c r="I22"/>
      <c r="J22" s="100"/>
      <c r="O22" s="72" t="s">
        <v>5654</v>
      </c>
      <c r="P22" s="93" t="str">
        <f t="shared" si="0"/>
        <v>-</v>
      </c>
      <c r="Q22" s="93" t="str">
        <f t="shared" si="1"/>
        <v>-</v>
      </c>
      <c r="T22" s="140">
        <f>IF(J22&lt;&gt;"",1,0)</f>
        <v>0</v>
      </c>
      <c r="U22" s="144"/>
    </row>
    <row r="23" spans="1:21" ht="15" customHeight="1" x14ac:dyDescent="0.45">
      <c r="A23" s="66"/>
      <c r="H23" s="1" t="s">
        <v>15</v>
      </c>
      <c r="I23"/>
      <c r="O23" s="72" t="s">
        <v>5654</v>
      </c>
      <c r="P23" s="93" t="str">
        <f t="shared" si="0"/>
        <v>-</v>
      </c>
      <c r="Q23" s="93" t="str">
        <f t="shared" si="1"/>
        <v>-</v>
      </c>
    </row>
    <row r="24" spans="1:21" ht="15" customHeight="1" x14ac:dyDescent="0.45">
      <c r="A24" s="66"/>
      <c r="H24" s="1" t="s">
        <v>16</v>
      </c>
      <c r="I24"/>
      <c r="O24" s="72" t="s">
        <v>5654</v>
      </c>
      <c r="P24" s="93" t="str">
        <f t="shared" si="0"/>
        <v>-</v>
      </c>
      <c r="Q24" s="93" t="str">
        <f t="shared" si="1"/>
        <v>-</v>
      </c>
    </row>
    <row r="25" spans="1:21" ht="15" customHeight="1" x14ac:dyDescent="0.45">
      <c r="A25" s="66"/>
      <c r="H25" s="1" t="s">
        <v>17</v>
      </c>
      <c r="I25" s="10"/>
      <c r="O25" s="72" t="s">
        <v>5654</v>
      </c>
      <c r="P25" s="93" t="str">
        <f t="shared" si="0"/>
        <v>-</v>
      </c>
      <c r="Q25" s="93" t="str">
        <f t="shared" si="1"/>
        <v>-</v>
      </c>
      <c r="T25" s="140">
        <f>IF(J22=H25,1,0)</f>
        <v>0</v>
      </c>
      <c r="U25" s="93" t="s">
        <v>14</v>
      </c>
    </row>
    <row r="26" spans="1:21" ht="15" customHeight="1" x14ac:dyDescent="0.45">
      <c r="A26" s="66"/>
      <c r="H26" s="1"/>
      <c r="I26" s="10"/>
      <c r="O26" s="72" t="s">
        <v>5654</v>
      </c>
      <c r="P26" s="93" t="str">
        <f t="shared" si="0"/>
        <v>-</v>
      </c>
      <c r="Q26" s="93" t="str">
        <f t="shared" si="1"/>
        <v>-</v>
      </c>
    </row>
    <row r="27" spans="1:21" ht="15" customHeight="1" x14ac:dyDescent="0.45">
      <c r="A27" s="66"/>
      <c r="H27" s="10" t="s">
        <v>18</v>
      </c>
      <c r="O27" s="72" t="s">
        <v>5654</v>
      </c>
      <c r="P27" s="93" t="str">
        <f t="shared" si="0"/>
        <v>-</v>
      </c>
      <c r="Q27" s="93" t="str">
        <f t="shared" si="1"/>
        <v>-</v>
      </c>
    </row>
    <row r="28" spans="1:21" ht="27" customHeight="1" x14ac:dyDescent="0.45">
      <c r="A28" s="66"/>
      <c r="H28" s="163"/>
      <c r="I28" s="164"/>
      <c r="J28" s="165"/>
      <c r="O28" s="72" t="s">
        <v>5654</v>
      </c>
      <c r="P28" s="93" t="str">
        <f t="shared" si="0"/>
        <v>-</v>
      </c>
      <c r="Q28" s="93" t="str">
        <f t="shared" si="1"/>
        <v>-</v>
      </c>
      <c r="R28" s="141">
        <f>IF(H28&lt;&gt;"",-1,0)</f>
        <v>0</v>
      </c>
    </row>
    <row r="29" spans="1:21" ht="15" customHeight="1" x14ac:dyDescent="0.45">
      <c r="A29" s="66"/>
      <c r="H29" s="1"/>
      <c r="I29"/>
      <c r="J29"/>
      <c r="K29"/>
      <c r="O29" s="72" t="s">
        <v>5654</v>
      </c>
      <c r="P29" s="93" t="str">
        <f t="shared" si="0"/>
        <v>-</v>
      </c>
      <c r="Q29" s="93" t="str">
        <f t="shared" si="1"/>
        <v>-</v>
      </c>
    </row>
    <row r="30" spans="1:21" ht="15" customHeight="1" x14ac:dyDescent="0.45">
      <c r="A30" s="66"/>
      <c r="H30" s="1"/>
      <c r="O30" s="72" t="s">
        <v>5654</v>
      </c>
      <c r="P30" s="93" t="str">
        <f t="shared" si="0"/>
        <v>-</v>
      </c>
      <c r="Q30" s="93" t="str">
        <f t="shared" si="1"/>
        <v>-</v>
      </c>
    </row>
    <row r="31" spans="1:21" ht="15" customHeight="1" x14ac:dyDescent="0.45">
      <c r="A31" s="66"/>
      <c r="B31" s="68" t="str">
        <f>IF(T35=1,"回答完了","未回答")</f>
        <v>未回答</v>
      </c>
      <c r="C31" s="1" t="s">
        <v>19</v>
      </c>
      <c r="E31" s="1" t="s">
        <v>20</v>
      </c>
      <c r="H31"/>
      <c r="I31"/>
      <c r="J31"/>
      <c r="O31" s="72" t="s">
        <v>5654</v>
      </c>
      <c r="P31" s="93" t="str">
        <f t="shared" si="0"/>
        <v>質問3</v>
      </c>
      <c r="Q31" s="93" t="str">
        <f t="shared" si="1"/>
        <v>未回答</v>
      </c>
    </row>
    <row r="32" spans="1:21" ht="15" customHeight="1" x14ac:dyDescent="0.45">
      <c r="A32" s="66"/>
      <c r="E32" s="1" t="s">
        <v>21</v>
      </c>
      <c r="H32"/>
      <c r="I32"/>
      <c r="J32"/>
      <c r="O32" s="72" t="s">
        <v>5654</v>
      </c>
      <c r="P32" s="93" t="str">
        <f t="shared" si="0"/>
        <v>-</v>
      </c>
      <c r="Q32" s="93" t="str">
        <f t="shared" si="1"/>
        <v>-</v>
      </c>
    </row>
    <row r="33" spans="1:21" ht="15" customHeight="1" x14ac:dyDescent="0.45">
      <c r="A33" s="66"/>
      <c r="E33" s="1" t="s">
        <v>22</v>
      </c>
      <c r="H33"/>
      <c r="I33"/>
      <c r="J33"/>
      <c r="O33" s="72" t="s">
        <v>5654</v>
      </c>
      <c r="P33" s="93" t="str">
        <f t="shared" si="0"/>
        <v>-</v>
      </c>
      <c r="Q33" s="93" t="str">
        <f t="shared" si="1"/>
        <v>-</v>
      </c>
    </row>
    <row r="34" spans="1:21" ht="15" customHeight="1" thickBot="1" x14ac:dyDescent="0.5">
      <c r="A34" s="66"/>
      <c r="H34"/>
      <c r="I34"/>
      <c r="J34" s="11" t="str">
        <f>C31&amp;" 回答欄"</f>
        <v>質問3 回答欄</v>
      </c>
      <c r="O34" s="72" t="s">
        <v>5654</v>
      </c>
      <c r="P34" s="93" t="str">
        <f t="shared" si="0"/>
        <v>-</v>
      </c>
      <c r="Q34" s="93" t="str">
        <f t="shared" si="1"/>
        <v>-</v>
      </c>
    </row>
    <row r="35" spans="1:21" ht="27.6" customHeight="1" thickTop="1" x14ac:dyDescent="0.45">
      <c r="A35" s="66"/>
      <c r="H35"/>
      <c r="I35" s="12" t="s">
        <v>23</v>
      </c>
      <c r="J35" s="101"/>
      <c r="K35" s="1" t="s">
        <v>5736</v>
      </c>
      <c r="O35" s="72" t="s">
        <v>5654</v>
      </c>
      <c r="P35" s="93" t="str">
        <f t="shared" si="0"/>
        <v>-</v>
      </c>
      <c r="Q35" s="93" t="str">
        <f t="shared" si="1"/>
        <v>-</v>
      </c>
      <c r="T35" s="140">
        <f>IF(J35&lt;&gt;"",1,0)</f>
        <v>0</v>
      </c>
    </row>
    <row r="36" spans="1:21" ht="27.6" customHeight="1" x14ac:dyDescent="0.45">
      <c r="A36" s="66"/>
      <c r="H36"/>
      <c r="I36" s="12" t="s">
        <v>24</v>
      </c>
      <c r="J36" s="102"/>
      <c r="K36" s="1" t="s">
        <v>5737</v>
      </c>
      <c r="O36" s="72" t="s">
        <v>5654</v>
      </c>
      <c r="P36" s="93" t="str">
        <f t="shared" si="0"/>
        <v>-</v>
      </c>
      <c r="Q36" s="93" t="str">
        <f t="shared" si="1"/>
        <v>-</v>
      </c>
    </row>
    <row r="37" spans="1:21" ht="15" customHeight="1" x14ac:dyDescent="0.45">
      <c r="A37" s="66"/>
      <c r="H37"/>
      <c r="I37" s="12"/>
      <c r="J37"/>
      <c r="O37" s="72" t="s">
        <v>5654</v>
      </c>
      <c r="P37" s="93" t="str">
        <f t="shared" si="0"/>
        <v>-</v>
      </c>
      <c r="Q37" s="93" t="str">
        <f t="shared" si="1"/>
        <v>-</v>
      </c>
    </row>
    <row r="38" spans="1:21" ht="15" customHeight="1" x14ac:dyDescent="0.45">
      <c r="A38" s="66"/>
      <c r="H38"/>
      <c r="I38" s="12"/>
      <c r="J38"/>
      <c r="O38" s="72" t="s">
        <v>5654</v>
      </c>
      <c r="P38" s="93" t="str">
        <f t="shared" si="0"/>
        <v>-</v>
      </c>
      <c r="Q38" s="93" t="str">
        <f t="shared" si="1"/>
        <v>-</v>
      </c>
    </row>
    <row r="39" spans="1:21" ht="15" customHeight="1" x14ac:dyDescent="0.45">
      <c r="A39" s="66"/>
      <c r="B39" s="68" t="str" cm="1">
        <f t="array" ref="B39">_xlfn.IFS(T42=1,"回答完了",T43=1,"回答完了",T44=1,"回答完了",TRUE,"未回答")</f>
        <v>未回答</v>
      </c>
      <c r="C39" s="1" t="s">
        <v>25</v>
      </c>
      <c r="D39" s="6">
        <v>1</v>
      </c>
      <c r="E39" s="1" t="s">
        <v>26</v>
      </c>
      <c r="H39"/>
      <c r="I39"/>
      <c r="J39"/>
      <c r="O39" s="72" t="s">
        <v>5654</v>
      </c>
      <c r="P39" s="93" t="str">
        <f t="shared" si="0"/>
        <v>質問4</v>
      </c>
      <c r="Q39" s="93" t="str">
        <f t="shared" si="1"/>
        <v>未回答</v>
      </c>
    </row>
    <row r="40" spans="1:21" ht="15" customHeight="1" thickBot="1" x14ac:dyDescent="0.5">
      <c r="A40" s="66"/>
      <c r="H40"/>
      <c r="I40"/>
      <c r="J40" s="13" t="str">
        <f>C39&amp;"("&amp;D39&amp;")回答欄"</f>
        <v>質問4(1)回答欄</v>
      </c>
      <c r="O40" s="72" t="s">
        <v>5654</v>
      </c>
      <c r="P40" s="93" t="str">
        <f t="shared" si="0"/>
        <v>-</v>
      </c>
      <c r="Q40" s="93" t="str">
        <f t="shared" si="1"/>
        <v>-</v>
      </c>
    </row>
    <row r="41" spans="1:21" ht="27.6" customHeight="1" thickTop="1" x14ac:dyDescent="0.3">
      <c r="A41" s="66"/>
      <c r="H41" s="9" t="s">
        <v>5708</v>
      </c>
      <c r="I41"/>
      <c r="J41" s="206"/>
      <c r="L41" s="73" t="s">
        <v>5708</v>
      </c>
      <c r="O41" s="72" t="s">
        <v>5654</v>
      </c>
      <c r="P41" s="93" t="str">
        <f t="shared" si="0"/>
        <v>-</v>
      </c>
      <c r="Q41" s="93" t="str">
        <f t="shared" si="1"/>
        <v>-</v>
      </c>
    </row>
    <row r="42" spans="1:21" ht="15" customHeight="1" x14ac:dyDescent="0.2">
      <c r="A42" s="66"/>
      <c r="H42" s="9" t="s">
        <v>5709</v>
      </c>
      <c r="I42"/>
      <c r="J42" s="207"/>
      <c r="L42" s="74" t="s">
        <v>27</v>
      </c>
      <c r="O42" s="72" t="s">
        <v>5654</v>
      </c>
      <c r="P42" s="93" t="str">
        <f t="shared" si="0"/>
        <v>-</v>
      </c>
      <c r="Q42" s="93" t="str">
        <f t="shared" si="1"/>
        <v>-</v>
      </c>
      <c r="T42" s="140">
        <f>IF(J41=L41,1,0)</f>
        <v>0</v>
      </c>
      <c r="U42" s="93" t="s">
        <v>5688</v>
      </c>
    </row>
    <row r="43" spans="1:21" ht="15" customHeight="1" x14ac:dyDescent="0.2">
      <c r="A43" s="66"/>
      <c r="H43" s="14" t="s">
        <v>5710</v>
      </c>
      <c r="I43"/>
      <c r="J43"/>
      <c r="L43" s="74" t="str">
        <f>H44</f>
        <v>3.その他</v>
      </c>
      <c r="O43" s="72" t="s">
        <v>5654</v>
      </c>
      <c r="P43" s="93" t="str">
        <f t="shared" si="0"/>
        <v>-</v>
      </c>
      <c r="Q43" s="93" t="str">
        <f t="shared" si="1"/>
        <v>-</v>
      </c>
      <c r="T43" s="140">
        <f>IF(AND(J41=L42,T51&gt;=1),1,0)</f>
        <v>0</v>
      </c>
      <c r="U43" s="93" t="s">
        <v>5687</v>
      </c>
    </row>
    <row r="44" spans="1:21" ht="15" customHeight="1" x14ac:dyDescent="0.45">
      <c r="A44" s="66"/>
      <c r="H44" s="1" t="s">
        <v>28</v>
      </c>
      <c r="O44" s="72" t="s">
        <v>5654</v>
      </c>
      <c r="P44" s="93" t="str">
        <f t="shared" si="0"/>
        <v>-</v>
      </c>
      <c r="Q44" s="93" t="str">
        <f t="shared" si="1"/>
        <v>-</v>
      </c>
      <c r="T44" s="140">
        <f>IF(J41=L43,R47,0)</f>
        <v>0</v>
      </c>
      <c r="U44" s="93" t="s">
        <v>28</v>
      </c>
    </row>
    <row r="45" spans="1:21" ht="15" customHeight="1" x14ac:dyDescent="0.45">
      <c r="A45" s="66"/>
      <c r="H45" s="1"/>
      <c r="O45" s="72" t="s">
        <v>5654</v>
      </c>
      <c r="P45" s="93" t="str">
        <f t="shared" si="0"/>
        <v>-</v>
      </c>
      <c r="Q45" s="93" t="str">
        <f t="shared" si="1"/>
        <v>-</v>
      </c>
    </row>
    <row r="46" spans="1:21" ht="15" customHeight="1" x14ac:dyDescent="0.45">
      <c r="A46" s="66"/>
      <c r="H46" s="10" t="s">
        <v>29</v>
      </c>
      <c r="O46" s="72" t="s">
        <v>5654</v>
      </c>
      <c r="P46" s="93" t="str">
        <f t="shared" si="0"/>
        <v>-</v>
      </c>
      <c r="Q46" s="93" t="str">
        <f t="shared" si="1"/>
        <v>-</v>
      </c>
    </row>
    <row r="47" spans="1:21" ht="27" customHeight="1" x14ac:dyDescent="0.45">
      <c r="A47" s="66"/>
      <c r="H47" s="163"/>
      <c r="I47" s="164"/>
      <c r="J47" s="165"/>
      <c r="O47" s="72" t="s">
        <v>5654</v>
      </c>
      <c r="P47" s="93" t="str">
        <f t="shared" si="0"/>
        <v>-</v>
      </c>
      <c r="Q47" s="93" t="str">
        <f t="shared" si="1"/>
        <v>-</v>
      </c>
      <c r="R47" s="141">
        <f>IF(H47&lt;&gt;"",1,0)</f>
        <v>0</v>
      </c>
    </row>
    <row r="48" spans="1:21" ht="15" customHeight="1" x14ac:dyDescent="0.45">
      <c r="A48" s="66"/>
      <c r="H48"/>
      <c r="I48"/>
      <c r="J48"/>
      <c r="O48" s="72" t="s">
        <v>5654</v>
      </c>
      <c r="P48" s="93" t="str">
        <f t="shared" si="0"/>
        <v>-</v>
      </c>
      <c r="Q48" s="93" t="str">
        <f t="shared" si="1"/>
        <v>-</v>
      </c>
    </row>
    <row r="49" spans="1:26" ht="15" customHeight="1" x14ac:dyDescent="0.45">
      <c r="A49" s="66"/>
      <c r="H49"/>
      <c r="I49"/>
      <c r="J49"/>
      <c r="O49" s="72" t="s">
        <v>5654</v>
      </c>
      <c r="P49" s="93" t="str">
        <f t="shared" si="0"/>
        <v>-</v>
      </c>
      <c r="Q49" s="93" t="str">
        <f t="shared" si="1"/>
        <v>-</v>
      </c>
    </row>
    <row r="50" spans="1:26" ht="15" customHeight="1" x14ac:dyDescent="0.45">
      <c r="A50" s="66"/>
      <c r="D50" s="6">
        <v>2</v>
      </c>
      <c r="E50" s="1" t="s">
        <v>5731</v>
      </c>
      <c r="H50"/>
      <c r="I50"/>
      <c r="J50"/>
      <c r="O50" s="72" t="s">
        <v>5654</v>
      </c>
      <c r="P50" s="93" t="str">
        <f t="shared" si="0"/>
        <v>-</v>
      </c>
      <c r="Q50" s="93" t="str">
        <f t="shared" si="1"/>
        <v>-</v>
      </c>
    </row>
    <row r="51" spans="1:26" ht="15" customHeight="1" x14ac:dyDescent="0.45">
      <c r="A51" s="66" t="s">
        <v>30</v>
      </c>
      <c r="E51" s="1" t="s">
        <v>31</v>
      </c>
      <c r="H51"/>
      <c r="I51"/>
      <c r="J51"/>
      <c r="O51" s="72" t="s">
        <v>5654</v>
      </c>
      <c r="P51" s="93" t="str">
        <f t="shared" si="0"/>
        <v>-</v>
      </c>
      <c r="Q51" s="93" t="str">
        <f t="shared" si="1"/>
        <v>-</v>
      </c>
      <c r="T51" s="138">
        <f>IF(AND(SUM(T53:T56)&gt;=1,T56=R59),1,0)</f>
        <v>0</v>
      </c>
    </row>
    <row r="52" spans="1:26" ht="15" customHeight="1" thickBot="1" x14ac:dyDescent="0.5">
      <c r="A52" s="66"/>
      <c r="E52" s="15"/>
      <c r="J52" s="16" t="str">
        <f>C39&amp;"("&amp;D50&amp;")回答欄"</f>
        <v>質問4(2)回答欄</v>
      </c>
      <c r="O52" s="72" t="s">
        <v>5654</v>
      </c>
      <c r="P52" s="93" t="str">
        <f t="shared" si="0"/>
        <v>-</v>
      </c>
      <c r="Q52" s="93" t="str">
        <f t="shared" si="1"/>
        <v>-</v>
      </c>
    </row>
    <row r="53" spans="1:26" ht="27.6" customHeight="1" thickTop="1" x14ac:dyDescent="0.45">
      <c r="A53" s="66"/>
      <c r="H53" s="197" t="s">
        <v>5711</v>
      </c>
      <c r="I53" s="198"/>
      <c r="J53" s="103"/>
      <c r="O53" s="72" t="s">
        <v>5654</v>
      </c>
      <c r="P53" s="93" t="str">
        <f t="shared" si="0"/>
        <v>-</v>
      </c>
      <c r="Q53" s="93" t="str">
        <f t="shared" si="1"/>
        <v>-</v>
      </c>
      <c r="T53" s="145">
        <f>IF(J53&lt;&gt;"",1,0)</f>
        <v>0</v>
      </c>
    </row>
    <row r="54" spans="1:26" ht="27.6" customHeight="1" x14ac:dyDescent="0.45">
      <c r="A54" s="66"/>
      <c r="H54" s="197" t="s">
        <v>5712</v>
      </c>
      <c r="I54" s="198"/>
      <c r="J54" s="104"/>
      <c r="O54" s="72" t="s">
        <v>5654</v>
      </c>
      <c r="P54" s="93" t="str">
        <f t="shared" si="0"/>
        <v>-</v>
      </c>
      <c r="Q54" s="93" t="str">
        <f t="shared" si="1"/>
        <v>-</v>
      </c>
      <c r="T54" s="145">
        <f>IF(J54&lt;&gt;"",1,0)</f>
        <v>0</v>
      </c>
    </row>
    <row r="55" spans="1:26" ht="27.6" customHeight="1" x14ac:dyDescent="0.45">
      <c r="A55" s="66"/>
      <c r="H55" s="197" t="s">
        <v>5713</v>
      </c>
      <c r="I55" s="198"/>
      <c r="J55" s="104"/>
      <c r="O55" s="72" t="s">
        <v>5654</v>
      </c>
      <c r="P55" s="93" t="str">
        <f t="shared" si="0"/>
        <v>-</v>
      </c>
      <c r="Q55" s="93" t="str">
        <f t="shared" si="1"/>
        <v>-</v>
      </c>
      <c r="T55" s="145">
        <f>IF(J55&lt;&gt;"",1,0)</f>
        <v>0</v>
      </c>
    </row>
    <row r="56" spans="1:26" ht="27.6" customHeight="1" x14ac:dyDescent="0.45">
      <c r="A56" s="66"/>
      <c r="H56" s="197" t="s">
        <v>32</v>
      </c>
      <c r="I56" s="198"/>
      <c r="J56" s="104"/>
      <c r="O56" s="72" t="s">
        <v>5654</v>
      </c>
      <c r="P56" s="93" t="str">
        <f t="shared" si="0"/>
        <v>-</v>
      </c>
      <c r="Q56" s="93" t="str">
        <f t="shared" si="1"/>
        <v>-</v>
      </c>
      <c r="T56" s="145">
        <f>IF(J56&lt;&gt;"",1,0)</f>
        <v>0</v>
      </c>
    </row>
    <row r="57" spans="1:26" ht="15" customHeight="1" x14ac:dyDescent="0.45">
      <c r="A57" s="66"/>
      <c r="H57"/>
      <c r="I57"/>
      <c r="J57"/>
      <c r="O57" s="72" t="s">
        <v>5654</v>
      </c>
      <c r="P57" s="93" t="str">
        <f t="shared" si="0"/>
        <v>-</v>
      </c>
      <c r="Q57" s="93" t="str">
        <f t="shared" si="1"/>
        <v>-</v>
      </c>
    </row>
    <row r="58" spans="1:26" ht="15" customHeight="1" x14ac:dyDescent="0.45">
      <c r="A58" s="66"/>
      <c r="H58" s="10" t="s">
        <v>33</v>
      </c>
      <c r="O58" s="72" t="s">
        <v>5654</v>
      </c>
      <c r="P58" s="93" t="str">
        <f t="shared" si="0"/>
        <v>-</v>
      </c>
      <c r="Q58" s="93" t="str">
        <f t="shared" si="1"/>
        <v>-</v>
      </c>
    </row>
    <row r="59" spans="1:26" ht="27" customHeight="1" x14ac:dyDescent="0.45">
      <c r="A59" s="66"/>
      <c r="H59" s="163"/>
      <c r="I59" s="164"/>
      <c r="J59" s="165"/>
      <c r="O59" s="72" t="s">
        <v>5654</v>
      </c>
      <c r="P59" s="93" t="str">
        <f t="shared" si="0"/>
        <v>-</v>
      </c>
      <c r="Q59" s="93" t="str">
        <f t="shared" si="1"/>
        <v>-</v>
      </c>
      <c r="R59" s="141">
        <f>IF(H59&lt;&gt;"",1,0)</f>
        <v>0</v>
      </c>
    </row>
    <row r="60" spans="1:26" ht="15" customHeight="1" x14ac:dyDescent="0.45">
      <c r="A60" s="66"/>
      <c r="H60"/>
      <c r="I60"/>
      <c r="J60"/>
      <c r="O60" s="72" t="s">
        <v>5654</v>
      </c>
      <c r="P60" s="93" t="str">
        <f t="shared" si="0"/>
        <v>-</v>
      </c>
      <c r="Q60" s="93" t="str">
        <f t="shared" si="1"/>
        <v>-</v>
      </c>
    </row>
    <row r="61" spans="1:26" ht="15" customHeight="1" x14ac:dyDescent="0.45">
      <c r="A61" s="66"/>
      <c r="H61"/>
      <c r="I61"/>
      <c r="J61"/>
      <c r="O61" s="72" t="s">
        <v>5654</v>
      </c>
      <c r="P61" s="93" t="str">
        <f t="shared" si="0"/>
        <v>-</v>
      </c>
      <c r="Q61" s="93" t="str">
        <f t="shared" si="1"/>
        <v>-</v>
      </c>
    </row>
    <row r="62" spans="1:26" ht="15" customHeight="1" x14ac:dyDescent="0.45">
      <c r="A62" s="66"/>
      <c r="H62"/>
      <c r="I62"/>
      <c r="J62"/>
      <c r="O62" s="72" t="s">
        <v>5654</v>
      </c>
      <c r="P62" s="93" t="str">
        <f t="shared" si="0"/>
        <v>-</v>
      </c>
      <c r="Q62" s="93" t="str">
        <f t="shared" si="1"/>
        <v>-</v>
      </c>
    </row>
    <row r="63" spans="1:26" ht="15" customHeight="1" x14ac:dyDescent="0.45">
      <c r="A63" s="77"/>
      <c r="G63" s="2"/>
      <c r="H63" s="1"/>
      <c r="O63" s="72" t="s">
        <v>5654</v>
      </c>
      <c r="P63" s="93" t="str">
        <f t="shared" si="0"/>
        <v>-</v>
      </c>
      <c r="Q63" s="93" t="str">
        <f t="shared" si="1"/>
        <v>-</v>
      </c>
      <c r="Y63" s="1"/>
      <c r="Z63" s="1"/>
    </row>
    <row r="64" spans="1:26" ht="15" customHeight="1" thickBot="1" x14ac:dyDescent="0.5">
      <c r="A64" s="77" t="s">
        <v>12</v>
      </c>
      <c r="B64" s="68" t="str">
        <f>IF(SUM(T65,T74,T83,T88)=4,"回答完了","未回答")</f>
        <v>未回答</v>
      </c>
      <c r="C64" s="1" t="s">
        <v>66</v>
      </c>
      <c r="D64" s="6">
        <v>1</v>
      </c>
      <c r="E64" s="1" t="s">
        <v>35</v>
      </c>
      <c r="J64" s="8" t="str">
        <f>C64&amp;"("&amp;D64&amp;")回答欄"</f>
        <v>質問5(1)回答欄</v>
      </c>
      <c r="O64" s="72" t="s">
        <v>5654</v>
      </c>
      <c r="P64" s="93" t="str">
        <f t="shared" si="0"/>
        <v>質問5</v>
      </c>
      <c r="Q64" s="93" t="str">
        <f t="shared" si="1"/>
        <v>未回答</v>
      </c>
      <c r="Y64" s="1"/>
      <c r="Z64" s="1"/>
    </row>
    <row r="65" spans="1:26" ht="27.6" customHeight="1" thickTop="1" x14ac:dyDescent="0.45">
      <c r="A65" s="77"/>
      <c r="H65" s="1" t="s">
        <v>36</v>
      </c>
      <c r="I65"/>
      <c r="J65" s="105"/>
      <c r="O65" s="72" t="s">
        <v>5654</v>
      </c>
      <c r="P65" s="93" t="str">
        <f t="shared" si="0"/>
        <v>-</v>
      </c>
      <c r="Q65" s="93" t="str">
        <f t="shared" si="1"/>
        <v>-</v>
      </c>
      <c r="T65" s="140">
        <f>IF(J65&lt;&gt;"",1,0)</f>
        <v>0</v>
      </c>
      <c r="Y65" s="1"/>
      <c r="Z65" s="1"/>
    </row>
    <row r="66" spans="1:26" ht="27.6" customHeight="1" x14ac:dyDescent="0.45">
      <c r="A66" s="77"/>
      <c r="H66" s="1" t="s">
        <v>37</v>
      </c>
      <c r="I66"/>
      <c r="O66" s="72" t="s">
        <v>5654</v>
      </c>
      <c r="P66" s="93" t="str">
        <f t="shared" si="0"/>
        <v>-</v>
      </c>
      <c r="Q66" s="93" t="str">
        <f t="shared" si="1"/>
        <v>-</v>
      </c>
      <c r="Y66" s="1"/>
      <c r="Z66" s="1"/>
    </row>
    <row r="67" spans="1:26" ht="27.6" customHeight="1" x14ac:dyDescent="0.45">
      <c r="A67" s="77"/>
      <c r="H67" s="1" t="s">
        <v>38</v>
      </c>
      <c r="I67"/>
      <c r="O67" s="72" t="s">
        <v>5654</v>
      </c>
      <c r="P67" s="93" t="str">
        <f t="shared" si="0"/>
        <v>-</v>
      </c>
      <c r="Q67" s="93" t="str">
        <f t="shared" si="1"/>
        <v>-</v>
      </c>
      <c r="Y67" s="1"/>
      <c r="Z67" s="1"/>
    </row>
    <row r="68" spans="1:26" ht="27.6" customHeight="1" x14ac:dyDescent="0.45">
      <c r="A68" s="77"/>
      <c r="H68" s="1" t="s">
        <v>39</v>
      </c>
      <c r="I68"/>
      <c r="O68" s="72" t="s">
        <v>5654</v>
      </c>
      <c r="P68" s="93" t="str">
        <f t="shared" si="0"/>
        <v>-</v>
      </c>
      <c r="Q68" s="93" t="str">
        <f t="shared" si="1"/>
        <v>-</v>
      </c>
      <c r="Y68" s="1"/>
      <c r="Z68" s="1"/>
    </row>
    <row r="69" spans="1:26" ht="15" customHeight="1" x14ac:dyDescent="0.45">
      <c r="A69" s="77"/>
      <c r="O69" s="72" t="s">
        <v>5654</v>
      </c>
      <c r="P69" s="93" t="str">
        <f t="shared" si="0"/>
        <v>-</v>
      </c>
      <c r="Q69" s="93" t="str">
        <f t="shared" si="1"/>
        <v>-</v>
      </c>
      <c r="Y69" s="1"/>
      <c r="Z69" s="1"/>
    </row>
    <row r="70" spans="1:26" ht="15" customHeight="1" x14ac:dyDescent="0.45">
      <c r="A70" s="77"/>
      <c r="O70" s="72" t="s">
        <v>5654</v>
      </c>
      <c r="P70" s="93" t="str">
        <f t="shared" si="0"/>
        <v>-</v>
      </c>
      <c r="Q70" s="93" t="str">
        <f t="shared" si="1"/>
        <v>-</v>
      </c>
      <c r="Y70" s="1"/>
      <c r="Z70" s="1"/>
    </row>
    <row r="71" spans="1:26" ht="15" customHeight="1" x14ac:dyDescent="0.45">
      <c r="A71" s="77"/>
      <c r="O71" s="72" t="s">
        <v>5654</v>
      </c>
      <c r="P71" s="93" t="str">
        <f t="shared" si="0"/>
        <v>-</v>
      </c>
      <c r="Q71" s="93" t="str">
        <f t="shared" si="1"/>
        <v>-</v>
      </c>
      <c r="Y71" s="1"/>
      <c r="Z71" s="1"/>
    </row>
    <row r="72" spans="1:26" ht="15" customHeight="1" x14ac:dyDescent="0.45">
      <c r="A72" s="77"/>
      <c r="O72" s="72" t="s">
        <v>5654</v>
      </c>
      <c r="P72" s="93" t="str">
        <f t="shared" si="0"/>
        <v>-</v>
      </c>
      <c r="Q72" s="93" t="str">
        <f t="shared" si="1"/>
        <v>-</v>
      </c>
      <c r="Y72" s="1"/>
      <c r="Z72" s="1"/>
    </row>
    <row r="73" spans="1:26" ht="15" customHeight="1" x14ac:dyDescent="0.45">
      <c r="A73" s="77" t="s">
        <v>40</v>
      </c>
      <c r="D73" s="6">
        <v>2</v>
      </c>
      <c r="E73" s="1" t="s">
        <v>5714</v>
      </c>
      <c r="O73" s="72" t="s">
        <v>5654</v>
      </c>
      <c r="P73" s="93" t="str">
        <f t="shared" ref="P73:P136" si="2">IF(C73=0,"-",C73)</f>
        <v>-</v>
      </c>
      <c r="Q73" s="93" t="str">
        <f t="shared" ref="Q73:Q136" si="3">IF(B73=0,"-",B73)</f>
        <v>-</v>
      </c>
      <c r="Y73" s="1"/>
      <c r="Z73" s="1"/>
    </row>
    <row r="74" spans="1:26" ht="15" customHeight="1" thickBot="1" x14ac:dyDescent="0.5">
      <c r="A74" s="77"/>
      <c r="J74" s="16" t="str">
        <f>C64&amp;"("&amp;D73&amp;")回答欄"</f>
        <v>質問5(2)回答欄</v>
      </c>
      <c r="O74" s="72" t="s">
        <v>5654</v>
      </c>
      <c r="P74" s="93" t="str">
        <f t="shared" si="2"/>
        <v>-</v>
      </c>
      <c r="Q74" s="93" t="str">
        <f t="shared" si="3"/>
        <v>-</v>
      </c>
      <c r="T74" s="138">
        <f>IF(SUM(T75:T77)&gt;=1,1,0)</f>
        <v>0</v>
      </c>
      <c r="Y74" s="1"/>
      <c r="Z74" s="1"/>
    </row>
    <row r="75" spans="1:26" ht="27.6" customHeight="1" thickTop="1" x14ac:dyDescent="0.45">
      <c r="A75" s="77"/>
      <c r="H75" s="208" t="s">
        <v>41</v>
      </c>
      <c r="I75" s="209"/>
      <c r="J75" s="106"/>
      <c r="O75" s="72" t="s">
        <v>5654</v>
      </c>
      <c r="P75" s="93" t="str">
        <f t="shared" si="2"/>
        <v>-</v>
      </c>
      <c r="Q75" s="93" t="str">
        <f t="shared" si="3"/>
        <v>-</v>
      </c>
      <c r="T75" s="140">
        <f>IF(J75&lt;&gt;"",1,0)</f>
        <v>0</v>
      </c>
      <c r="Y75" s="1"/>
      <c r="Z75" s="1"/>
    </row>
    <row r="76" spans="1:26" ht="27.6" customHeight="1" x14ac:dyDescent="0.45">
      <c r="A76" s="77"/>
      <c r="H76" s="208" t="s">
        <v>42</v>
      </c>
      <c r="I76" s="209"/>
      <c r="J76" s="107"/>
      <c r="O76" s="72" t="s">
        <v>5654</v>
      </c>
      <c r="P76" s="93" t="str">
        <f t="shared" si="2"/>
        <v>-</v>
      </c>
      <c r="Q76" s="93" t="str">
        <f t="shared" si="3"/>
        <v>-</v>
      </c>
      <c r="T76" s="140">
        <f>IF(J76&lt;&gt;"",1,0)</f>
        <v>0</v>
      </c>
      <c r="Y76" s="1"/>
      <c r="Z76" s="1"/>
    </row>
    <row r="77" spans="1:26" ht="27.6" customHeight="1" x14ac:dyDescent="0.45">
      <c r="A77" s="77"/>
      <c r="H77" s="208" t="s">
        <v>43</v>
      </c>
      <c r="I77" s="209"/>
      <c r="J77" s="107"/>
      <c r="O77" s="72" t="s">
        <v>5654</v>
      </c>
      <c r="P77" s="93" t="str">
        <f t="shared" si="2"/>
        <v>-</v>
      </c>
      <c r="Q77" s="93" t="str">
        <f t="shared" si="3"/>
        <v>-</v>
      </c>
      <c r="T77" s="140">
        <f>IF(J77&lt;&gt;"",1,0)</f>
        <v>0</v>
      </c>
      <c r="Y77" s="1"/>
      <c r="Z77" s="1"/>
    </row>
    <row r="78" spans="1:26" ht="15" customHeight="1" x14ac:dyDescent="0.45">
      <c r="A78" s="77"/>
      <c r="O78" s="72" t="s">
        <v>5654</v>
      </c>
      <c r="P78" s="93" t="str">
        <f t="shared" si="2"/>
        <v>-</v>
      </c>
      <c r="Q78" s="93" t="str">
        <f t="shared" si="3"/>
        <v>-</v>
      </c>
      <c r="Y78" s="1"/>
      <c r="Z78" s="1"/>
    </row>
    <row r="79" spans="1:26" ht="15" customHeight="1" x14ac:dyDescent="0.45">
      <c r="A79" s="77"/>
      <c r="O79" s="72" t="s">
        <v>5654</v>
      </c>
      <c r="P79" s="93" t="str">
        <f t="shared" si="2"/>
        <v>-</v>
      </c>
      <c r="Q79" s="93" t="str">
        <f t="shared" si="3"/>
        <v>-</v>
      </c>
      <c r="Y79" s="1"/>
      <c r="Z79" s="1"/>
    </row>
    <row r="80" spans="1:26" ht="15" customHeight="1" x14ac:dyDescent="0.45">
      <c r="A80" s="77"/>
      <c r="O80" s="72" t="s">
        <v>5654</v>
      </c>
      <c r="P80" s="93" t="str">
        <f t="shared" si="2"/>
        <v>-</v>
      </c>
      <c r="Q80" s="93" t="str">
        <f t="shared" si="3"/>
        <v>-</v>
      </c>
      <c r="Y80" s="1"/>
      <c r="Z80" s="1"/>
    </row>
    <row r="81" spans="1:26" ht="15" customHeight="1" x14ac:dyDescent="0.45">
      <c r="A81" s="77"/>
      <c r="D81" s="6">
        <v>3</v>
      </c>
      <c r="E81" s="1" t="s">
        <v>5783</v>
      </c>
      <c r="O81" s="72" t="s">
        <v>5654</v>
      </c>
      <c r="P81" s="93" t="str">
        <f t="shared" si="2"/>
        <v>-</v>
      </c>
      <c r="Q81" s="93" t="str">
        <f t="shared" si="3"/>
        <v>-</v>
      </c>
      <c r="Y81" s="1"/>
      <c r="Z81" s="1"/>
    </row>
    <row r="82" spans="1:26" ht="15" customHeight="1" thickBot="1" x14ac:dyDescent="0.5">
      <c r="A82" s="77" t="s">
        <v>2</v>
      </c>
      <c r="E82" s="157" t="s">
        <v>5789</v>
      </c>
      <c r="H82"/>
      <c r="I82"/>
      <c r="J82" s="13" t="str">
        <f>$C$64&amp;"("&amp;$D$81&amp;")① 回答欄"</f>
        <v>質問5(3)① 回答欄</v>
      </c>
      <c r="O82" s="72" t="s">
        <v>5654</v>
      </c>
      <c r="P82" s="93" t="str">
        <f t="shared" si="2"/>
        <v>-</v>
      </c>
      <c r="Q82" s="93" t="str">
        <f t="shared" si="3"/>
        <v>-</v>
      </c>
      <c r="Y82" s="1"/>
      <c r="Z82" s="1"/>
    </row>
    <row r="83" spans="1:26" ht="27.6" customHeight="1" thickTop="1" x14ac:dyDescent="0.45">
      <c r="A83" s="77"/>
      <c r="J83" s="128"/>
      <c r="O83" s="72" t="s">
        <v>5654</v>
      </c>
      <c r="P83" s="93" t="str">
        <f t="shared" si="2"/>
        <v>-</v>
      </c>
      <c r="Q83" s="93" t="str">
        <f t="shared" si="3"/>
        <v>-</v>
      </c>
      <c r="T83" s="140">
        <f>IF(J83&lt;&gt;"",1,0)</f>
        <v>0</v>
      </c>
      <c r="Y83" s="1"/>
      <c r="Z83" s="1"/>
    </row>
    <row r="84" spans="1:26" ht="15" customHeight="1" x14ac:dyDescent="0.45">
      <c r="A84" s="77"/>
      <c r="J84" s="17" t="s">
        <v>34</v>
      </c>
      <c r="O84" s="72" t="s">
        <v>5654</v>
      </c>
      <c r="P84" s="93" t="str">
        <f t="shared" si="2"/>
        <v>-</v>
      </c>
      <c r="Q84" s="93" t="str">
        <f t="shared" si="3"/>
        <v>-</v>
      </c>
      <c r="Y84" s="1"/>
      <c r="Z84" s="1"/>
    </row>
    <row r="85" spans="1:26" ht="15" customHeight="1" x14ac:dyDescent="0.45">
      <c r="A85" s="77"/>
      <c r="O85" s="72" t="s">
        <v>5654</v>
      </c>
      <c r="P85" s="93" t="str">
        <f t="shared" si="2"/>
        <v>-</v>
      </c>
      <c r="Q85" s="93" t="str">
        <f t="shared" si="3"/>
        <v>-</v>
      </c>
      <c r="Y85" s="1"/>
      <c r="Z85" s="1"/>
    </row>
    <row r="86" spans="1:26" ht="15" customHeight="1" x14ac:dyDescent="0.45">
      <c r="A86" s="77" t="s">
        <v>12</v>
      </c>
      <c r="D86" s="95">
        <v>4</v>
      </c>
      <c r="E86" s="1" t="s">
        <v>5784</v>
      </c>
      <c r="J86"/>
      <c r="O86" s="72" t="s">
        <v>5654</v>
      </c>
      <c r="P86" s="93" t="str">
        <f t="shared" si="2"/>
        <v>-</v>
      </c>
      <c r="Q86" s="93" t="str">
        <f t="shared" si="3"/>
        <v>-</v>
      </c>
      <c r="Y86" s="1"/>
      <c r="Z86" s="1"/>
    </row>
    <row r="87" spans="1:26" ht="15" customHeight="1" thickBot="1" x14ac:dyDescent="0.5">
      <c r="A87" s="77" t="s">
        <v>12</v>
      </c>
      <c r="D87" s="17"/>
      <c r="J87" s="13" t="str">
        <f>$C$64&amp;"("&amp;$D$81&amp;")②回答欄"</f>
        <v>質問5(3)②回答欄</v>
      </c>
      <c r="O87" s="72" t="s">
        <v>5654</v>
      </c>
      <c r="P87" s="93" t="str">
        <f t="shared" si="2"/>
        <v>-</v>
      </c>
      <c r="Q87" s="93" t="str">
        <f t="shared" si="3"/>
        <v>-</v>
      </c>
      <c r="Y87" s="1"/>
      <c r="Z87" s="1"/>
    </row>
    <row r="88" spans="1:26" ht="27.6" customHeight="1" thickTop="1" x14ac:dyDescent="0.45">
      <c r="A88" s="77"/>
      <c r="H88" s="1" t="s">
        <v>45</v>
      </c>
      <c r="I88"/>
      <c r="J88" s="105"/>
      <c r="O88" s="72" t="s">
        <v>5654</v>
      </c>
      <c r="P88" s="93" t="str">
        <f t="shared" si="2"/>
        <v>-</v>
      </c>
      <c r="Q88" s="93" t="str">
        <f t="shared" si="3"/>
        <v>-</v>
      </c>
      <c r="T88" s="140">
        <f>IF(J88&lt;&gt;"",1,0)</f>
        <v>0</v>
      </c>
      <c r="Y88" s="1"/>
      <c r="Z88" s="1"/>
    </row>
    <row r="89" spans="1:26" ht="27.6" customHeight="1" x14ac:dyDescent="0.45">
      <c r="A89" s="77"/>
      <c r="H89" s="1" t="s">
        <v>46</v>
      </c>
      <c r="I89"/>
      <c r="L89" s="1"/>
      <c r="O89" s="72" t="s">
        <v>5654</v>
      </c>
      <c r="P89" s="93" t="str">
        <f t="shared" si="2"/>
        <v>-</v>
      </c>
      <c r="Q89" s="93" t="str">
        <f t="shared" si="3"/>
        <v>-</v>
      </c>
      <c r="Y89" s="1"/>
      <c r="Z89" s="1"/>
    </row>
    <row r="90" spans="1:26" ht="27.6" customHeight="1" x14ac:dyDescent="0.45">
      <c r="A90" s="77"/>
      <c r="H90" s="1" t="s">
        <v>47</v>
      </c>
      <c r="I90"/>
      <c r="L90" s="1"/>
      <c r="O90" s="72" t="s">
        <v>5654</v>
      </c>
      <c r="P90" s="93" t="str">
        <f t="shared" si="2"/>
        <v>-</v>
      </c>
      <c r="Q90" s="93" t="str">
        <f t="shared" si="3"/>
        <v>-</v>
      </c>
      <c r="Y90" s="1"/>
      <c r="Z90" s="1"/>
    </row>
    <row r="91" spans="1:26" ht="27.6" customHeight="1" x14ac:dyDescent="0.45">
      <c r="A91" s="77"/>
      <c r="H91" s="1" t="s">
        <v>48</v>
      </c>
      <c r="I91"/>
      <c r="L91" s="1"/>
      <c r="O91" s="72" t="s">
        <v>5654</v>
      </c>
      <c r="P91" s="93" t="str">
        <f t="shared" si="2"/>
        <v>-</v>
      </c>
      <c r="Q91" s="93" t="str">
        <f t="shared" si="3"/>
        <v>-</v>
      </c>
      <c r="Y91" s="1"/>
      <c r="Z91" s="1"/>
    </row>
    <row r="92" spans="1:26" ht="15" customHeight="1" x14ac:dyDescent="0.45">
      <c r="A92" s="77"/>
      <c r="L92" s="1"/>
      <c r="O92" s="72" t="s">
        <v>5654</v>
      </c>
      <c r="P92" s="93" t="str">
        <f t="shared" si="2"/>
        <v>-</v>
      </c>
      <c r="Q92" s="93" t="str">
        <f t="shared" si="3"/>
        <v>-</v>
      </c>
      <c r="Y92" s="1"/>
      <c r="Z92" s="1"/>
    </row>
    <row r="93" spans="1:26" ht="15" customHeight="1" x14ac:dyDescent="0.45">
      <c r="A93" s="66"/>
      <c r="H93" s="1"/>
      <c r="I93" s="2"/>
      <c r="L93" s="1"/>
      <c r="O93" s="72" t="s">
        <v>5654</v>
      </c>
      <c r="P93" s="93" t="str">
        <f t="shared" si="2"/>
        <v>-</v>
      </c>
      <c r="Q93" s="93" t="str">
        <f t="shared" si="3"/>
        <v>-</v>
      </c>
    </row>
    <row r="94" spans="1:26" ht="15" customHeight="1" x14ac:dyDescent="0.45">
      <c r="A94" s="66"/>
      <c r="H94" s="1"/>
      <c r="I94" s="2"/>
      <c r="L94" s="1"/>
      <c r="O94" s="72" t="s">
        <v>5654</v>
      </c>
      <c r="P94" s="93" t="str">
        <f t="shared" si="2"/>
        <v>-</v>
      </c>
      <c r="Q94" s="93" t="str">
        <f t="shared" si="3"/>
        <v>-</v>
      </c>
    </row>
    <row r="95" spans="1:26" ht="15" customHeight="1" x14ac:dyDescent="0.45">
      <c r="A95" s="66"/>
      <c r="B95" s="4"/>
      <c r="C95" s="4" t="s">
        <v>49</v>
      </c>
      <c r="D95" s="4"/>
      <c r="E95" s="4"/>
      <c r="F95" s="4"/>
      <c r="G95" s="4"/>
      <c r="H95" s="5"/>
      <c r="I95" s="4"/>
      <c r="J95" s="4"/>
      <c r="K95" s="4"/>
      <c r="O95" s="72" t="s">
        <v>5654</v>
      </c>
      <c r="P95" s="93" t="str">
        <f t="shared" si="2"/>
        <v>貴事業所の利用者についてお伺いします。</v>
      </c>
      <c r="Q95" s="93" t="str">
        <f t="shared" si="3"/>
        <v>-</v>
      </c>
    </row>
    <row r="96" spans="1:26" ht="15" customHeight="1" x14ac:dyDescent="0.45">
      <c r="A96" s="66"/>
      <c r="O96" s="72" t="s">
        <v>5654</v>
      </c>
      <c r="P96" s="93" t="str">
        <f t="shared" si="2"/>
        <v>-</v>
      </c>
      <c r="Q96" s="93" t="str">
        <f t="shared" si="3"/>
        <v>-</v>
      </c>
    </row>
    <row r="97" spans="1:21" ht="15" customHeight="1" x14ac:dyDescent="0.45">
      <c r="A97" s="66" t="s">
        <v>2</v>
      </c>
      <c r="B97" s="68" t="str">
        <f>IF(T97=1,"回答完了","未回答")</f>
        <v>未回答</v>
      </c>
      <c r="C97" s="1" t="s">
        <v>5672</v>
      </c>
      <c r="D97" s="6">
        <v>1</v>
      </c>
      <c r="E97" s="1" t="s">
        <v>51</v>
      </c>
      <c r="L97" s="81"/>
      <c r="O97" s="72" t="s">
        <v>5654</v>
      </c>
      <c r="P97" s="93" t="str">
        <f t="shared" si="2"/>
        <v>質問6</v>
      </c>
      <c r="Q97" s="93" t="str">
        <f t="shared" si="3"/>
        <v>未回答</v>
      </c>
      <c r="T97" s="138">
        <f>IF(SUM(T100,T101,T107,T113,T128,T131,T136,T141,T146)=9,1,0)</f>
        <v>0</v>
      </c>
    </row>
    <row r="98" spans="1:21" ht="27.6" customHeight="1" x14ac:dyDescent="0.45">
      <c r="A98" s="66"/>
      <c r="E98" s="1" t="s">
        <v>52</v>
      </c>
      <c r="O98" s="72" t="s">
        <v>5654</v>
      </c>
      <c r="P98" s="93" t="str">
        <f t="shared" si="2"/>
        <v>-</v>
      </c>
      <c r="Q98" s="93" t="str">
        <f t="shared" si="3"/>
        <v>-</v>
      </c>
    </row>
    <row r="99" spans="1:21" ht="15" customHeight="1" thickBot="1" x14ac:dyDescent="0.5">
      <c r="A99" s="66"/>
      <c r="H99" s="1"/>
      <c r="J99" s="16" t="str">
        <f>C97&amp;"("&amp;D97&amp;")回答欄"</f>
        <v>質問6(1)回答欄</v>
      </c>
      <c r="O99" s="72" t="s">
        <v>5654</v>
      </c>
      <c r="P99" s="93" t="str">
        <f t="shared" si="2"/>
        <v>-</v>
      </c>
      <c r="Q99" s="93" t="str">
        <f t="shared" si="3"/>
        <v>-</v>
      </c>
    </row>
    <row r="100" spans="1:21" ht="27.6" customHeight="1" thickTop="1" x14ac:dyDescent="0.45">
      <c r="A100" s="66"/>
      <c r="H100" s="1"/>
      <c r="I100" s="12" t="s">
        <v>53</v>
      </c>
      <c r="J100" s="108"/>
      <c r="O100" s="72" t="s">
        <v>5654</v>
      </c>
      <c r="P100" s="93" t="str">
        <f t="shared" si="2"/>
        <v>-</v>
      </c>
      <c r="Q100" s="93" t="str">
        <f t="shared" si="3"/>
        <v>-</v>
      </c>
      <c r="T100" s="140">
        <f>IF(J100&lt;&gt;"",1,0)-T102</f>
        <v>0</v>
      </c>
    </row>
    <row r="101" spans="1:21" ht="27.6" customHeight="1" x14ac:dyDescent="0.45">
      <c r="A101" s="66"/>
      <c r="H101" s="1"/>
      <c r="I101" s="12" t="s">
        <v>54</v>
      </c>
      <c r="J101" s="108"/>
      <c r="K101" s="3" t="str">
        <f>IF(J101&lt;$J$100,"利用者数が上限数を超えています","")</f>
        <v/>
      </c>
      <c r="O101" s="72" t="s">
        <v>5654</v>
      </c>
      <c r="P101" s="93" t="str">
        <f t="shared" si="2"/>
        <v>-</v>
      </c>
      <c r="Q101" s="93" t="str">
        <f t="shared" si="3"/>
        <v>-</v>
      </c>
      <c r="T101" s="140">
        <f>IF(J101&lt;&gt;"",1,0)</f>
        <v>0</v>
      </c>
    </row>
    <row r="102" spans="1:21" ht="15" customHeight="1" x14ac:dyDescent="0.45">
      <c r="A102" s="66"/>
      <c r="H102" s="1"/>
      <c r="J102" s="17" t="s">
        <v>34</v>
      </c>
      <c r="O102" s="72" t="s">
        <v>5654</v>
      </c>
      <c r="P102" s="93" t="str">
        <f t="shared" si="2"/>
        <v>-</v>
      </c>
      <c r="Q102" s="93" t="str">
        <f t="shared" si="3"/>
        <v>-</v>
      </c>
      <c r="T102" s="138">
        <f>IF(K101&lt;&gt;"",1,0)</f>
        <v>0</v>
      </c>
      <c r="U102" s="93" t="s">
        <v>5790</v>
      </c>
    </row>
    <row r="103" spans="1:21" ht="15" customHeight="1" x14ac:dyDescent="0.45">
      <c r="A103" s="66"/>
      <c r="O103" s="72" t="s">
        <v>5654</v>
      </c>
      <c r="P103" s="93" t="str">
        <f t="shared" si="2"/>
        <v>-</v>
      </c>
      <c r="Q103" s="93" t="str">
        <f t="shared" si="3"/>
        <v>-</v>
      </c>
    </row>
    <row r="104" spans="1:21" ht="15" customHeight="1" x14ac:dyDescent="0.45">
      <c r="A104" s="66"/>
      <c r="O104" s="72" t="s">
        <v>5654</v>
      </c>
      <c r="P104" s="93" t="str">
        <f t="shared" si="2"/>
        <v>-</v>
      </c>
      <c r="Q104" s="93" t="str">
        <f t="shared" si="3"/>
        <v>-</v>
      </c>
    </row>
    <row r="105" spans="1:21" ht="15" customHeight="1" x14ac:dyDescent="0.45">
      <c r="A105" s="66"/>
      <c r="D105" s="6">
        <v>2</v>
      </c>
      <c r="E105" s="1" t="s">
        <v>55</v>
      </c>
      <c r="O105" s="72" t="s">
        <v>5654</v>
      </c>
      <c r="P105" s="93" t="str">
        <f t="shared" si="2"/>
        <v>-</v>
      </c>
      <c r="Q105" s="93" t="str">
        <f t="shared" si="3"/>
        <v>-</v>
      </c>
    </row>
    <row r="106" spans="1:21" ht="15" customHeight="1" thickBot="1" x14ac:dyDescent="0.5">
      <c r="A106" s="66" t="s">
        <v>2</v>
      </c>
      <c r="E106" s="157" t="s">
        <v>5693</v>
      </c>
      <c r="J106" s="11" t="str">
        <f>C97&amp;"("&amp;D105&amp;")回答欄"</f>
        <v>質問6(2)回答欄</v>
      </c>
      <c r="O106" s="72" t="s">
        <v>5654</v>
      </c>
      <c r="P106" s="93" t="str">
        <f t="shared" si="2"/>
        <v>-</v>
      </c>
      <c r="Q106" s="93" t="str">
        <f t="shared" si="3"/>
        <v>-</v>
      </c>
    </row>
    <row r="107" spans="1:21" ht="27.6" customHeight="1" thickTop="1" x14ac:dyDescent="0.45">
      <c r="A107" s="66"/>
      <c r="H107" s="1"/>
      <c r="I107" s="19">
        <f>$J$100</f>
        <v>0</v>
      </c>
      <c r="J107" s="108"/>
      <c r="K107" s="3" t="str">
        <f>IF(J107&gt;$J$100,"(1)①の利用者数を超えています","")</f>
        <v/>
      </c>
      <c r="O107" s="72" t="s">
        <v>5654</v>
      </c>
      <c r="P107" s="93" t="str">
        <f t="shared" si="2"/>
        <v>-</v>
      </c>
      <c r="Q107" s="93" t="str">
        <f t="shared" si="3"/>
        <v>-</v>
      </c>
      <c r="T107" s="140">
        <f>IF(J107&lt;&gt;"",1,0)</f>
        <v>0</v>
      </c>
    </row>
    <row r="108" spans="1:21" ht="15" customHeight="1" x14ac:dyDescent="0.45">
      <c r="A108" s="66"/>
      <c r="H108" s="20"/>
      <c r="I108" s="20"/>
      <c r="J108" s="17" t="s">
        <v>34</v>
      </c>
      <c r="O108" s="72" t="s">
        <v>5654</v>
      </c>
      <c r="P108" s="93" t="str">
        <f t="shared" si="2"/>
        <v>-</v>
      </c>
      <c r="Q108" s="93" t="str">
        <f t="shared" si="3"/>
        <v>-</v>
      </c>
    </row>
    <row r="109" spans="1:21" ht="15" customHeight="1" x14ac:dyDescent="0.45">
      <c r="A109" s="66"/>
      <c r="O109" s="72" t="s">
        <v>5654</v>
      </c>
      <c r="P109" s="93" t="str">
        <f t="shared" si="2"/>
        <v>-</v>
      </c>
      <c r="Q109" s="93" t="str">
        <f t="shared" si="3"/>
        <v>-</v>
      </c>
    </row>
    <row r="110" spans="1:21" ht="15" customHeight="1" x14ac:dyDescent="0.45">
      <c r="A110" s="66"/>
      <c r="O110" s="72" t="s">
        <v>5654</v>
      </c>
      <c r="P110" s="93" t="str">
        <f t="shared" si="2"/>
        <v>-</v>
      </c>
      <c r="Q110" s="93" t="str">
        <f t="shared" si="3"/>
        <v>-</v>
      </c>
    </row>
    <row r="111" spans="1:21" ht="15" customHeight="1" x14ac:dyDescent="0.45">
      <c r="A111" s="66" t="s">
        <v>2</v>
      </c>
      <c r="D111" s="6">
        <v>3</v>
      </c>
      <c r="E111" s="1" t="s">
        <v>56</v>
      </c>
      <c r="O111" s="72" t="s">
        <v>5654</v>
      </c>
      <c r="P111" s="93" t="str">
        <f t="shared" si="2"/>
        <v>-</v>
      </c>
      <c r="Q111" s="93" t="str">
        <f t="shared" si="3"/>
        <v>-</v>
      </c>
    </row>
    <row r="112" spans="1:21" ht="15" customHeight="1" thickBot="1" x14ac:dyDescent="0.5">
      <c r="A112" s="66"/>
      <c r="E112" s="1" t="s">
        <v>57</v>
      </c>
      <c r="J112" s="11" t="str">
        <f>C97&amp;"("&amp;D111&amp;")回答欄"</f>
        <v>質問6(3)回答欄</v>
      </c>
      <c r="O112" s="72" t="s">
        <v>5654</v>
      </c>
      <c r="P112" s="93" t="str">
        <f t="shared" si="2"/>
        <v>-</v>
      </c>
      <c r="Q112" s="93" t="str">
        <f t="shared" si="3"/>
        <v>-</v>
      </c>
    </row>
    <row r="113" spans="1:21" ht="27.6" customHeight="1" thickTop="1" x14ac:dyDescent="0.45">
      <c r="A113" s="66"/>
      <c r="I113" s="17" t="s">
        <v>58</v>
      </c>
      <c r="J113" s="109"/>
      <c r="K113" s="1" t="s">
        <v>59</v>
      </c>
      <c r="O113" s="72" t="s">
        <v>5654</v>
      </c>
      <c r="P113" s="93" t="str">
        <f t="shared" si="2"/>
        <v>-</v>
      </c>
      <c r="Q113" s="93" t="str">
        <f t="shared" si="3"/>
        <v>-</v>
      </c>
      <c r="T113" s="140">
        <f>IF(J113&lt;&gt;"",1,0)</f>
        <v>0</v>
      </c>
    </row>
    <row r="114" spans="1:21" ht="15" customHeight="1" x14ac:dyDescent="0.45">
      <c r="A114" s="66"/>
      <c r="J114" s="17" t="s">
        <v>34</v>
      </c>
      <c r="O114" s="72" t="s">
        <v>5654</v>
      </c>
      <c r="P114" s="93" t="str">
        <f t="shared" si="2"/>
        <v>-</v>
      </c>
      <c r="Q114" s="93" t="str">
        <f t="shared" si="3"/>
        <v>-</v>
      </c>
    </row>
    <row r="115" spans="1:21" ht="15" customHeight="1" x14ac:dyDescent="0.45">
      <c r="A115" s="66"/>
      <c r="O115" s="72" t="s">
        <v>5654</v>
      </c>
      <c r="P115" s="93" t="str">
        <f t="shared" si="2"/>
        <v>-</v>
      </c>
      <c r="Q115" s="93" t="str">
        <f t="shared" si="3"/>
        <v>-</v>
      </c>
    </row>
    <row r="116" spans="1:21" ht="15" customHeight="1" x14ac:dyDescent="0.45">
      <c r="A116" s="66" t="s">
        <v>2</v>
      </c>
      <c r="D116" s="6">
        <v>4</v>
      </c>
      <c r="E116" s="1" t="s">
        <v>60</v>
      </c>
      <c r="O116" s="72" t="s">
        <v>5654</v>
      </c>
      <c r="P116" s="93" t="str">
        <f t="shared" si="2"/>
        <v>-</v>
      </c>
      <c r="Q116" s="93" t="str">
        <f t="shared" si="3"/>
        <v>-</v>
      </c>
    </row>
    <row r="117" spans="1:21" ht="15" customHeight="1" x14ac:dyDescent="0.45">
      <c r="A117" s="66"/>
      <c r="D117" s="6"/>
      <c r="O117" s="72" t="s">
        <v>5654</v>
      </c>
      <c r="P117" s="93" t="str">
        <f t="shared" si="2"/>
        <v>-</v>
      </c>
      <c r="Q117" s="93" t="str">
        <f t="shared" si="3"/>
        <v>-</v>
      </c>
    </row>
    <row r="118" spans="1:21" ht="15" customHeight="1" thickBot="1" x14ac:dyDescent="0.5">
      <c r="A118" s="66"/>
      <c r="D118" s="6"/>
      <c r="J118" s="13" t="str">
        <f>C97&amp;"("&amp;D116&amp;")回答欄"</f>
        <v>質問6(4)回答欄</v>
      </c>
      <c r="O118" s="72" t="s">
        <v>5654</v>
      </c>
      <c r="P118" s="93" t="str">
        <f t="shared" si="2"/>
        <v>-</v>
      </c>
      <c r="Q118" s="93" t="str">
        <f t="shared" si="3"/>
        <v>-</v>
      </c>
    </row>
    <row r="119" spans="1:21" ht="27.6" customHeight="1" thickTop="1" x14ac:dyDescent="0.45">
      <c r="A119" s="66" t="s">
        <v>61</v>
      </c>
      <c r="B119" s="3"/>
      <c r="I119" s="90" t="s">
        <v>5776</v>
      </c>
      <c r="J119" s="110"/>
      <c r="K119" s="3" t="str">
        <f>IF(J119&gt;$J$100,"(1)①の利用者数を超えています","")</f>
        <v/>
      </c>
      <c r="O119" s="72" t="s">
        <v>5654</v>
      </c>
      <c r="P119" s="93" t="str">
        <f t="shared" si="2"/>
        <v>-</v>
      </c>
      <c r="Q119" s="93" t="str">
        <f t="shared" si="3"/>
        <v>-</v>
      </c>
      <c r="T119" s="140">
        <f t="shared" ref="T119:T126" si="4">IF(J119&lt;&gt;"",1,0)</f>
        <v>0</v>
      </c>
    </row>
    <row r="120" spans="1:21" ht="27.6" customHeight="1" x14ac:dyDescent="0.45">
      <c r="A120" s="66"/>
      <c r="I120" s="90" t="s">
        <v>5694</v>
      </c>
      <c r="J120" s="110"/>
      <c r="K120" s="3" t="str">
        <f t="shared" ref="K120:K126" si="5">IF(J120&gt;$J$100,"(1)①の利用者数を超えています","")</f>
        <v/>
      </c>
      <c r="O120" s="72" t="s">
        <v>5654</v>
      </c>
      <c r="P120" s="93" t="str">
        <f t="shared" si="2"/>
        <v>-</v>
      </c>
      <c r="Q120" s="93" t="str">
        <f t="shared" si="3"/>
        <v>-</v>
      </c>
      <c r="T120" s="140">
        <f t="shared" si="4"/>
        <v>0</v>
      </c>
    </row>
    <row r="121" spans="1:21" ht="27.6" customHeight="1" x14ac:dyDescent="0.45">
      <c r="A121" s="66"/>
      <c r="I121" s="90" t="s">
        <v>5695</v>
      </c>
      <c r="J121" s="110"/>
      <c r="K121" s="3" t="str">
        <f t="shared" si="5"/>
        <v/>
      </c>
      <c r="O121" s="72" t="s">
        <v>5654</v>
      </c>
      <c r="P121" s="93" t="str">
        <f t="shared" si="2"/>
        <v>-</v>
      </c>
      <c r="Q121" s="93" t="str">
        <f t="shared" si="3"/>
        <v>-</v>
      </c>
      <c r="T121" s="140">
        <f t="shared" si="4"/>
        <v>0</v>
      </c>
    </row>
    <row r="122" spans="1:21" ht="27.6" customHeight="1" x14ac:dyDescent="0.45">
      <c r="A122" s="66"/>
      <c r="I122" s="90" t="s">
        <v>5696</v>
      </c>
      <c r="J122" s="110"/>
      <c r="K122" s="3" t="str">
        <f t="shared" si="5"/>
        <v/>
      </c>
      <c r="O122" s="72" t="s">
        <v>5654</v>
      </c>
      <c r="P122" s="93" t="str">
        <f t="shared" si="2"/>
        <v>-</v>
      </c>
      <c r="Q122" s="93" t="str">
        <f t="shared" si="3"/>
        <v>-</v>
      </c>
      <c r="T122" s="140">
        <f t="shared" si="4"/>
        <v>0</v>
      </c>
    </row>
    <row r="123" spans="1:21" ht="27.6" customHeight="1" x14ac:dyDescent="0.45">
      <c r="A123" s="66"/>
      <c r="I123" s="90" t="s">
        <v>5697</v>
      </c>
      <c r="J123" s="110"/>
      <c r="K123" s="3" t="str">
        <f t="shared" si="5"/>
        <v/>
      </c>
      <c r="O123" s="72" t="s">
        <v>5654</v>
      </c>
      <c r="P123" s="93" t="str">
        <f t="shared" si="2"/>
        <v>-</v>
      </c>
      <c r="Q123" s="93" t="str">
        <f t="shared" si="3"/>
        <v>-</v>
      </c>
      <c r="T123" s="140">
        <f t="shared" si="4"/>
        <v>0</v>
      </c>
    </row>
    <row r="124" spans="1:21" ht="27.6" customHeight="1" x14ac:dyDescent="0.45">
      <c r="A124" s="66"/>
      <c r="I124" s="90" t="s">
        <v>5698</v>
      </c>
      <c r="J124" s="110"/>
      <c r="K124" s="3" t="str">
        <f>IF(J124&gt;$J$100,"(1)①の利用者数を超えています","")</f>
        <v/>
      </c>
      <c r="O124" s="72" t="s">
        <v>5654</v>
      </c>
      <c r="P124" s="93" t="str">
        <f t="shared" si="2"/>
        <v>-</v>
      </c>
      <c r="Q124" s="93" t="str">
        <f t="shared" si="3"/>
        <v>-</v>
      </c>
      <c r="T124" s="140">
        <f t="shared" si="4"/>
        <v>0</v>
      </c>
    </row>
    <row r="125" spans="1:21" ht="27.6" customHeight="1" x14ac:dyDescent="0.45">
      <c r="A125" s="66"/>
      <c r="I125" s="90" t="s">
        <v>5699</v>
      </c>
      <c r="J125" s="110"/>
      <c r="K125" s="3" t="str">
        <f t="shared" si="5"/>
        <v/>
      </c>
      <c r="O125" s="72" t="s">
        <v>5654</v>
      </c>
      <c r="P125" s="93" t="str">
        <f t="shared" si="2"/>
        <v>-</v>
      </c>
      <c r="Q125" s="93" t="str">
        <f t="shared" si="3"/>
        <v>-</v>
      </c>
      <c r="T125" s="140">
        <f t="shared" si="4"/>
        <v>0</v>
      </c>
    </row>
    <row r="126" spans="1:21" ht="27.6" customHeight="1" x14ac:dyDescent="0.45">
      <c r="A126" s="66"/>
      <c r="I126" s="90" t="s">
        <v>5777</v>
      </c>
      <c r="J126" s="110"/>
      <c r="K126" s="3" t="str">
        <f t="shared" si="5"/>
        <v/>
      </c>
      <c r="O126" s="72" t="s">
        <v>5654</v>
      </c>
      <c r="P126" s="93" t="str">
        <f t="shared" si="2"/>
        <v>-</v>
      </c>
      <c r="Q126" s="93" t="str">
        <f t="shared" si="3"/>
        <v>-</v>
      </c>
      <c r="T126" s="140">
        <f t="shared" si="4"/>
        <v>0</v>
      </c>
    </row>
    <row r="127" spans="1:21" ht="15" customHeight="1" x14ac:dyDescent="0.45">
      <c r="A127" s="66"/>
      <c r="J127" s="76">
        <f>SUM(J119:J126)</f>
        <v>0</v>
      </c>
      <c r="O127" s="72" t="s">
        <v>5654</v>
      </c>
      <c r="P127" s="93" t="str">
        <f t="shared" si="2"/>
        <v>-</v>
      </c>
      <c r="Q127" s="93" t="str">
        <f t="shared" si="3"/>
        <v>-</v>
      </c>
    </row>
    <row r="128" spans="1:21" ht="15" customHeight="1" x14ac:dyDescent="0.45">
      <c r="A128" s="66"/>
      <c r="J128" s="91" t="str" cm="1">
        <f t="array" ref="J128">_xlfn.IFS($J$127=$J$100,"",$J$127&lt;&gt;$J$100,"(1)①の利用者数と一致しません",TRUE,"")</f>
        <v/>
      </c>
      <c r="O128" s="72" t="s">
        <v>5654</v>
      </c>
      <c r="P128" s="93" t="str">
        <f t="shared" si="2"/>
        <v>-</v>
      </c>
      <c r="Q128" s="93" t="str">
        <f t="shared" si="3"/>
        <v>-</v>
      </c>
      <c r="T128" s="138">
        <f>IF(J128&lt;&gt;"",0,1)</f>
        <v>1</v>
      </c>
      <c r="U128" s="93" t="s">
        <v>5692</v>
      </c>
    </row>
    <row r="129" spans="1:21" ht="15" customHeight="1" x14ac:dyDescent="0.45">
      <c r="A129" s="66"/>
      <c r="O129" s="72" t="s">
        <v>5654</v>
      </c>
      <c r="P129" s="93" t="str">
        <f t="shared" si="2"/>
        <v>-</v>
      </c>
      <c r="Q129" s="93" t="str">
        <f t="shared" si="3"/>
        <v>-</v>
      </c>
    </row>
    <row r="130" spans="1:21" ht="15" customHeight="1" thickBot="1" x14ac:dyDescent="0.5">
      <c r="A130" s="66"/>
      <c r="D130" s="6">
        <v>5</v>
      </c>
      <c r="E130" s="1" t="s">
        <v>5890</v>
      </c>
      <c r="J130" s="16" t="str">
        <f>C97&amp;"("&amp;D130&amp;")回答欄"</f>
        <v>質問6(5)回答欄</v>
      </c>
      <c r="O130" s="72" t="s">
        <v>5654</v>
      </c>
      <c r="P130" s="93" t="str">
        <f t="shared" si="2"/>
        <v>-</v>
      </c>
      <c r="Q130" s="93" t="str">
        <f t="shared" si="3"/>
        <v>-</v>
      </c>
    </row>
    <row r="131" spans="1:21" ht="27.6" customHeight="1" thickTop="1" x14ac:dyDescent="0.45">
      <c r="A131" s="66" t="s">
        <v>2</v>
      </c>
      <c r="E131" s="157" t="s">
        <v>5693</v>
      </c>
      <c r="H131" s="1"/>
      <c r="I131" s="19">
        <f>$J$100</f>
        <v>0</v>
      </c>
      <c r="J131" s="108"/>
      <c r="K131" s="3" t="str">
        <f>IF(J131&gt;$J$100,"(1)①の利用者数を超えています","")</f>
        <v/>
      </c>
      <c r="O131" s="72" t="s">
        <v>5654</v>
      </c>
      <c r="P131" s="93" t="str">
        <f t="shared" si="2"/>
        <v>-</v>
      </c>
      <c r="Q131" s="93" t="str">
        <f t="shared" si="3"/>
        <v>-</v>
      </c>
      <c r="T131" s="140" cm="1">
        <f t="array" ref="T131">_xlfn.IFS(J131="",0,K131&lt;&gt;U131,1,TRUE,0)</f>
        <v>0</v>
      </c>
      <c r="U131" s="93" t="s">
        <v>5778</v>
      </c>
    </row>
    <row r="132" spans="1:21" ht="15" customHeight="1" x14ac:dyDescent="0.45">
      <c r="A132" s="66"/>
      <c r="J132" s="17" t="s">
        <v>34</v>
      </c>
      <c r="O132" s="72" t="s">
        <v>5654</v>
      </c>
      <c r="P132" s="93" t="str">
        <f t="shared" si="2"/>
        <v>-</v>
      </c>
      <c r="Q132" s="93" t="str">
        <f t="shared" si="3"/>
        <v>-</v>
      </c>
    </row>
    <row r="133" spans="1:21" ht="15" customHeight="1" x14ac:dyDescent="0.45">
      <c r="A133" s="66"/>
      <c r="O133" s="72" t="s">
        <v>5654</v>
      </c>
      <c r="P133" s="93" t="str">
        <f t="shared" si="2"/>
        <v>-</v>
      </c>
      <c r="Q133" s="93" t="str">
        <f t="shared" si="3"/>
        <v>-</v>
      </c>
    </row>
    <row r="134" spans="1:21" ht="15" customHeight="1" x14ac:dyDescent="0.45">
      <c r="A134" s="66"/>
      <c r="O134" s="72" t="s">
        <v>5654</v>
      </c>
      <c r="P134" s="93" t="str">
        <f t="shared" si="2"/>
        <v>-</v>
      </c>
      <c r="Q134" s="93" t="str">
        <f t="shared" si="3"/>
        <v>-</v>
      </c>
    </row>
    <row r="135" spans="1:21" ht="15" customHeight="1" thickBot="1" x14ac:dyDescent="0.5">
      <c r="A135" s="66" t="s">
        <v>2</v>
      </c>
      <c r="D135" s="6">
        <v>6</v>
      </c>
      <c r="E135" s="1" t="s">
        <v>62</v>
      </c>
      <c r="J135" s="16" t="str">
        <f>C97&amp;"("&amp;D135&amp;")回答欄"</f>
        <v>質問6(6)回答欄</v>
      </c>
      <c r="O135" s="72" t="s">
        <v>5654</v>
      </c>
      <c r="P135" s="93" t="str">
        <f t="shared" si="2"/>
        <v>-</v>
      </c>
      <c r="Q135" s="93" t="str">
        <f t="shared" si="3"/>
        <v>-</v>
      </c>
    </row>
    <row r="136" spans="1:21" ht="27.6" customHeight="1" thickTop="1" x14ac:dyDescent="0.45">
      <c r="A136" s="66"/>
      <c r="E136" s="157" t="s">
        <v>5693</v>
      </c>
      <c r="H136" s="1"/>
      <c r="I136" s="19">
        <f>$J$100</f>
        <v>0</v>
      </c>
      <c r="J136" s="108"/>
      <c r="K136" s="3" t="str">
        <f>IF(J136&gt;$J$100,"(1)①の利用者数を超えています","")</f>
        <v/>
      </c>
      <c r="O136" s="72" t="s">
        <v>5654</v>
      </c>
      <c r="P136" s="93" t="str">
        <f t="shared" si="2"/>
        <v>-</v>
      </c>
      <c r="Q136" s="93" t="str">
        <f t="shared" si="3"/>
        <v>-</v>
      </c>
      <c r="T136" s="140" cm="1">
        <f t="array" ref="T136">_xlfn.IFS(J136="",0,K136&lt;&gt;U136,1,TRUE,0)</f>
        <v>0</v>
      </c>
      <c r="U136" s="93" t="s">
        <v>5778</v>
      </c>
    </row>
    <row r="137" spans="1:21" ht="15" customHeight="1" x14ac:dyDescent="0.45">
      <c r="A137" s="66"/>
      <c r="J137" s="17" t="s">
        <v>34</v>
      </c>
      <c r="O137" s="72" t="s">
        <v>5654</v>
      </c>
      <c r="P137" s="93" t="str">
        <f t="shared" ref="P137:P200" si="6">IF(C137=0,"-",C137)</f>
        <v>-</v>
      </c>
      <c r="Q137" s="93" t="str">
        <f t="shared" ref="Q137:Q200" si="7">IF(B137=0,"-",B137)</f>
        <v>-</v>
      </c>
    </row>
    <row r="138" spans="1:21" ht="15" customHeight="1" x14ac:dyDescent="0.45">
      <c r="A138" s="66"/>
      <c r="O138" s="72" t="s">
        <v>5654</v>
      </c>
      <c r="P138" s="93" t="str">
        <f t="shared" si="6"/>
        <v>-</v>
      </c>
      <c r="Q138" s="93" t="str">
        <f t="shared" si="7"/>
        <v>-</v>
      </c>
    </row>
    <row r="139" spans="1:21" ht="15" customHeight="1" x14ac:dyDescent="0.45">
      <c r="A139" s="66"/>
      <c r="O139" s="72" t="s">
        <v>5654</v>
      </c>
      <c r="P139" s="93" t="str">
        <f t="shared" si="6"/>
        <v>-</v>
      </c>
      <c r="Q139" s="93" t="str">
        <f t="shared" si="7"/>
        <v>-</v>
      </c>
    </row>
    <row r="140" spans="1:21" ht="15" customHeight="1" thickBot="1" x14ac:dyDescent="0.5">
      <c r="A140" s="66" t="s">
        <v>63</v>
      </c>
      <c r="D140" s="6">
        <v>7</v>
      </c>
      <c r="E140" s="1" t="s">
        <v>64</v>
      </c>
      <c r="J140" s="16" t="str">
        <f>C97&amp;"("&amp;D140&amp;")回答欄"</f>
        <v>質問6(7)回答欄</v>
      </c>
      <c r="O140" s="72" t="s">
        <v>5654</v>
      </c>
      <c r="P140" s="93" t="str">
        <f t="shared" si="6"/>
        <v>-</v>
      </c>
      <c r="Q140" s="93" t="str">
        <f t="shared" si="7"/>
        <v>-</v>
      </c>
    </row>
    <row r="141" spans="1:21" ht="27.6" customHeight="1" thickTop="1" x14ac:dyDescent="0.45">
      <c r="A141" s="66"/>
      <c r="E141" s="157" t="s">
        <v>5693</v>
      </c>
      <c r="H141" s="1"/>
      <c r="I141" s="19">
        <f>$J$100</f>
        <v>0</v>
      </c>
      <c r="J141" s="108"/>
      <c r="K141" s="3" t="str">
        <f>IF(J141&gt;$J$100,"(1)①の利用者数を超えています","")</f>
        <v/>
      </c>
      <c r="O141" s="72" t="s">
        <v>5654</v>
      </c>
      <c r="P141" s="93" t="str">
        <f t="shared" si="6"/>
        <v>-</v>
      </c>
      <c r="Q141" s="93" t="str">
        <f t="shared" si="7"/>
        <v>-</v>
      </c>
      <c r="T141" s="140" cm="1">
        <f t="array" ref="T141">_xlfn.IFS(J141="",0,K141&lt;&gt;U141,1,TRUE,0)</f>
        <v>0</v>
      </c>
      <c r="U141" s="93" t="s">
        <v>5778</v>
      </c>
    </row>
    <row r="142" spans="1:21" ht="15" customHeight="1" x14ac:dyDescent="0.45">
      <c r="A142" s="66"/>
      <c r="J142" s="17" t="s">
        <v>34</v>
      </c>
      <c r="O142" s="72" t="s">
        <v>5654</v>
      </c>
      <c r="P142" s="93" t="str">
        <f t="shared" si="6"/>
        <v>-</v>
      </c>
      <c r="Q142" s="93" t="str">
        <f t="shared" si="7"/>
        <v>-</v>
      </c>
    </row>
    <row r="143" spans="1:21" ht="15" customHeight="1" x14ac:dyDescent="0.45">
      <c r="A143" s="66"/>
      <c r="O143" s="72" t="s">
        <v>5654</v>
      </c>
      <c r="P143" s="93" t="str">
        <f t="shared" si="6"/>
        <v>-</v>
      </c>
      <c r="Q143" s="93" t="str">
        <f t="shared" si="7"/>
        <v>-</v>
      </c>
    </row>
    <row r="144" spans="1:21" ht="15" customHeight="1" x14ac:dyDescent="0.45">
      <c r="A144" s="66"/>
      <c r="O144" s="72" t="s">
        <v>5654</v>
      </c>
      <c r="P144" s="93" t="str">
        <f t="shared" si="6"/>
        <v>-</v>
      </c>
      <c r="Q144" s="93" t="str">
        <f t="shared" si="7"/>
        <v>-</v>
      </c>
    </row>
    <row r="145" spans="1:21" ht="15" customHeight="1" thickBot="1" x14ac:dyDescent="0.5">
      <c r="A145" s="66" t="s">
        <v>63</v>
      </c>
      <c r="D145" s="6">
        <v>8</v>
      </c>
      <c r="E145" s="1" t="s">
        <v>65</v>
      </c>
      <c r="J145" s="16" t="str">
        <f>C97&amp;"("&amp;D145&amp;")回答欄"</f>
        <v>質問6(8)回答欄</v>
      </c>
      <c r="O145" s="72" t="s">
        <v>5654</v>
      </c>
      <c r="P145" s="93" t="str">
        <f t="shared" si="6"/>
        <v>-</v>
      </c>
      <c r="Q145" s="93" t="str">
        <f t="shared" si="7"/>
        <v>-</v>
      </c>
    </row>
    <row r="146" spans="1:21" ht="27.6" customHeight="1" thickTop="1" x14ac:dyDescent="0.45">
      <c r="A146" s="66"/>
      <c r="E146" s="157" t="s">
        <v>5693</v>
      </c>
      <c r="H146" s="1"/>
      <c r="I146" s="19">
        <f>$J$100</f>
        <v>0</v>
      </c>
      <c r="J146" s="108"/>
      <c r="K146" s="3" t="str">
        <f>IF(J146&gt;$J$100,"(1)①の利用者数を超えています","")</f>
        <v/>
      </c>
      <c r="O146" s="72" t="s">
        <v>5654</v>
      </c>
      <c r="P146" s="93" t="str">
        <f t="shared" si="6"/>
        <v>-</v>
      </c>
      <c r="Q146" s="93" t="str">
        <f t="shared" si="7"/>
        <v>-</v>
      </c>
      <c r="T146" s="140" cm="1">
        <f t="array" ref="T146">_xlfn.IFS(J146="",0,K146&lt;&gt;U146,1,TRUE,0)</f>
        <v>0</v>
      </c>
      <c r="U146" s="93" t="s">
        <v>5778</v>
      </c>
    </row>
    <row r="147" spans="1:21" ht="15" customHeight="1" x14ac:dyDescent="0.45">
      <c r="A147" s="66"/>
      <c r="J147" s="17" t="s">
        <v>34</v>
      </c>
      <c r="O147" s="72" t="s">
        <v>5654</v>
      </c>
      <c r="P147" s="93" t="str">
        <f t="shared" si="6"/>
        <v>-</v>
      </c>
      <c r="Q147" s="93" t="str">
        <f t="shared" si="7"/>
        <v>-</v>
      </c>
    </row>
    <row r="148" spans="1:21" ht="15" customHeight="1" x14ac:dyDescent="0.45">
      <c r="A148" s="66"/>
      <c r="O148" s="72" t="s">
        <v>5654</v>
      </c>
      <c r="P148" s="93" t="str">
        <f t="shared" si="6"/>
        <v>-</v>
      </c>
      <c r="Q148" s="93" t="str">
        <f t="shared" si="7"/>
        <v>-</v>
      </c>
    </row>
    <row r="149" spans="1:21" ht="15" customHeight="1" x14ac:dyDescent="0.45">
      <c r="A149" s="66"/>
      <c r="O149" s="72" t="s">
        <v>5654</v>
      </c>
      <c r="P149" s="93" t="str">
        <f t="shared" si="6"/>
        <v>-</v>
      </c>
      <c r="Q149" s="93" t="str">
        <f t="shared" si="7"/>
        <v>-</v>
      </c>
    </row>
    <row r="150" spans="1:21" ht="15" customHeight="1" x14ac:dyDescent="0.45">
      <c r="A150" s="66" t="s">
        <v>2</v>
      </c>
      <c r="B150" s="68" t="str">
        <f>IF(S152=3,"回答完了","未回答")</f>
        <v>未回答</v>
      </c>
      <c r="C150" s="1" t="s">
        <v>5673</v>
      </c>
      <c r="E150" s="1" t="s">
        <v>67</v>
      </c>
      <c r="O150" s="72" t="s">
        <v>5654</v>
      </c>
      <c r="P150" s="93" t="str">
        <f t="shared" si="6"/>
        <v>質問7</v>
      </c>
      <c r="Q150" s="93" t="str">
        <f t="shared" si="7"/>
        <v>未回答</v>
      </c>
    </row>
    <row r="151" spans="1:21" ht="15" customHeight="1" x14ac:dyDescent="0.45">
      <c r="A151" s="66"/>
      <c r="B151" s="68"/>
      <c r="O151" s="72" t="s">
        <v>5654</v>
      </c>
      <c r="P151" s="93" t="str">
        <f t="shared" si="6"/>
        <v>-</v>
      </c>
      <c r="Q151" s="93" t="str">
        <f t="shared" si="7"/>
        <v>-</v>
      </c>
    </row>
    <row r="152" spans="1:21" ht="15" customHeight="1" thickBot="1" x14ac:dyDescent="0.5">
      <c r="A152" s="66"/>
      <c r="I152" s="199" t="str">
        <f>C150&amp;" 回答欄"</f>
        <v>質問7 回答欄</v>
      </c>
      <c r="J152" s="200" t="str">
        <f t="shared" ref="J152" si="8">C149&amp;" 回答欄"</f>
        <v xml:space="preserve"> 回答欄</v>
      </c>
      <c r="O152" s="72" t="s">
        <v>5654</v>
      </c>
      <c r="P152" s="93" t="str">
        <f t="shared" si="6"/>
        <v>-</v>
      </c>
      <c r="Q152" s="93" t="str">
        <f t="shared" si="7"/>
        <v>-</v>
      </c>
      <c r="S152" s="138">
        <f>SUM(S153:S155)</f>
        <v>0</v>
      </c>
    </row>
    <row r="153" spans="1:21" ht="27.6" customHeight="1" thickTop="1" x14ac:dyDescent="0.45">
      <c r="A153" s="66"/>
      <c r="H153" s="22" t="s">
        <v>68</v>
      </c>
      <c r="I153" s="210"/>
      <c r="J153" s="211"/>
      <c r="O153" s="72" t="s">
        <v>5654</v>
      </c>
      <c r="P153" s="93" t="str">
        <f t="shared" si="6"/>
        <v>-</v>
      </c>
      <c r="Q153" s="93" t="str">
        <f t="shared" si="7"/>
        <v>-</v>
      </c>
      <c r="S153" s="140">
        <f>IF(I153&lt;&gt;"",1,0)</f>
        <v>0</v>
      </c>
    </row>
    <row r="154" spans="1:21" ht="27.6" customHeight="1" x14ac:dyDescent="0.45">
      <c r="A154" s="66"/>
      <c r="H154" s="23" t="s">
        <v>69</v>
      </c>
      <c r="I154" s="212"/>
      <c r="J154" s="213"/>
      <c r="O154" s="72" t="s">
        <v>5654</v>
      </c>
      <c r="P154" s="93" t="str">
        <f t="shared" si="6"/>
        <v>-</v>
      </c>
      <c r="Q154" s="93" t="str">
        <f t="shared" si="7"/>
        <v>-</v>
      </c>
      <c r="S154" s="140">
        <f>IF(I154&lt;&gt;"",1,0)</f>
        <v>0</v>
      </c>
    </row>
    <row r="155" spans="1:21" ht="27.6" customHeight="1" x14ac:dyDescent="0.45">
      <c r="A155" s="66"/>
      <c r="H155" s="24" t="s">
        <v>70</v>
      </c>
      <c r="I155" s="214"/>
      <c r="J155" s="213"/>
      <c r="O155" s="72" t="s">
        <v>5654</v>
      </c>
      <c r="P155" s="93" t="str">
        <f t="shared" si="6"/>
        <v>-</v>
      </c>
      <c r="Q155" s="93" t="str">
        <f t="shared" si="7"/>
        <v>-</v>
      </c>
      <c r="S155" s="140">
        <f>IF(I155&lt;&gt;"",1,0)</f>
        <v>0</v>
      </c>
    </row>
    <row r="156" spans="1:21" ht="15" customHeight="1" x14ac:dyDescent="0.45">
      <c r="A156" s="66"/>
      <c r="O156" s="72" t="s">
        <v>5654</v>
      </c>
      <c r="P156" s="93" t="str">
        <f t="shared" si="6"/>
        <v>-</v>
      </c>
      <c r="Q156" s="93" t="str">
        <f t="shared" si="7"/>
        <v>-</v>
      </c>
    </row>
    <row r="157" spans="1:21" ht="15" customHeight="1" x14ac:dyDescent="0.45">
      <c r="A157" s="66"/>
      <c r="O157" s="72" t="s">
        <v>5654</v>
      </c>
      <c r="P157" s="93" t="str">
        <f t="shared" si="6"/>
        <v>-</v>
      </c>
      <c r="Q157" s="93" t="str">
        <f t="shared" si="7"/>
        <v>-</v>
      </c>
    </row>
    <row r="158" spans="1:21" ht="15" customHeight="1" x14ac:dyDescent="0.45">
      <c r="A158" s="66"/>
      <c r="O158" s="72" t="s">
        <v>5654</v>
      </c>
      <c r="P158" s="93" t="str">
        <f t="shared" si="6"/>
        <v>-</v>
      </c>
      <c r="Q158" s="93" t="str">
        <f t="shared" si="7"/>
        <v>-</v>
      </c>
    </row>
    <row r="159" spans="1:21" ht="15" customHeight="1" x14ac:dyDescent="0.45">
      <c r="A159" s="66"/>
      <c r="B159" s="4"/>
      <c r="C159" s="4" t="s">
        <v>5775</v>
      </c>
      <c r="D159" s="4"/>
      <c r="E159" s="4"/>
      <c r="F159" s="4"/>
      <c r="G159" s="4"/>
      <c r="H159" s="5"/>
      <c r="I159" s="4"/>
      <c r="J159" s="4"/>
      <c r="K159" s="4"/>
      <c r="O159" s="72" t="s">
        <v>5654</v>
      </c>
      <c r="P159" s="93" t="str">
        <f t="shared" si="6"/>
        <v>協議会等との関わりの実態についてお伺いします。</v>
      </c>
      <c r="Q159" s="93" t="str">
        <f t="shared" si="7"/>
        <v>-</v>
      </c>
    </row>
    <row r="160" spans="1:21" ht="15" customHeight="1" x14ac:dyDescent="0.45">
      <c r="A160" s="66"/>
      <c r="O160" s="72" t="s">
        <v>5654</v>
      </c>
      <c r="P160" s="93" t="str">
        <f t="shared" si="6"/>
        <v>-</v>
      </c>
      <c r="Q160" s="93" t="str">
        <f t="shared" si="7"/>
        <v>-</v>
      </c>
    </row>
    <row r="161" spans="1:21" ht="15" customHeight="1" thickBot="1" x14ac:dyDescent="0.5">
      <c r="A161" s="66" t="s">
        <v>12</v>
      </c>
      <c r="B161" s="68" t="str" cm="1">
        <f t="array" ref="B161">_xlfn.IFS(T164=1,"回答完了",SUM(T161,T171,T179)=3,"回答完了",TRUE,"未回答")</f>
        <v>未回答</v>
      </c>
      <c r="C161" s="1" t="s">
        <v>5674</v>
      </c>
      <c r="D161" s="6">
        <v>1</v>
      </c>
      <c r="E161" s="1" t="s">
        <v>5785</v>
      </c>
      <c r="J161" s="8" t="str">
        <f>C161&amp;"("&amp;D161&amp;")回答欄"</f>
        <v>質問8(1)回答欄</v>
      </c>
      <c r="O161" s="72" t="s">
        <v>5654</v>
      </c>
      <c r="P161" s="93" t="str">
        <f t="shared" si="6"/>
        <v>質問8</v>
      </c>
      <c r="Q161" s="93" t="str">
        <f t="shared" si="7"/>
        <v>未回答</v>
      </c>
      <c r="T161" s="138">
        <f>SUM(T162:T164)</f>
        <v>0</v>
      </c>
    </row>
    <row r="162" spans="1:21" ht="27.6" customHeight="1" thickTop="1" x14ac:dyDescent="0.45">
      <c r="A162" s="66"/>
      <c r="H162" s="1" t="s">
        <v>72</v>
      </c>
      <c r="I162"/>
      <c r="J162" s="111"/>
      <c r="O162" s="72" t="s">
        <v>5654</v>
      </c>
      <c r="P162" s="93" t="str">
        <f t="shared" si="6"/>
        <v>-</v>
      </c>
      <c r="Q162" s="93" t="str">
        <f t="shared" si="7"/>
        <v>-</v>
      </c>
      <c r="T162" s="140">
        <f>IF($J$162=H162,1,0)</f>
        <v>0</v>
      </c>
      <c r="U162" s="93" t="s">
        <v>72</v>
      </c>
    </row>
    <row r="163" spans="1:21" ht="27.6" customHeight="1" x14ac:dyDescent="0.45">
      <c r="A163" s="66"/>
      <c r="H163" s="1" t="s">
        <v>73</v>
      </c>
      <c r="I163"/>
      <c r="O163" s="72" t="s">
        <v>5654</v>
      </c>
      <c r="P163" s="93" t="str">
        <f t="shared" si="6"/>
        <v>-</v>
      </c>
      <c r="Q163" s="93" t="str">
        <f t="shared" si="7"/>
        <v>-</v>
      </c>
      <c r="T163" s="140">
        <f>IF($J$162=H163,1,0)</f>
        <v>0</v>
      </c>
      <c r="U163" s="93" t="s">
        <v>73</v>
      </c>
    </row>
    <row r="164" spans="1:21" ht="27.6" customHeight="1" x14ac:dyDescent="0.45">
      <c r="A164" s="66"/>
      <c r="H164" s="1" t="s">
        <v>74</v>
      </c>
      <c r="I164"/>
      <c r="O164" s="72" t="s">
        <v>5654</v>
      </c>
      <c r="P164" s="93" t="str">
        <f t="shared" si="6"/>
        <v>-</v>
      </c>
      <c r="Q164" s="93" t="str">
        <f t="shared" si="7"/>
        <v>-</v>
      </c>
      <c r="T164" s="140">
        <f>IF($J$162=H164,1,0)</f>
        <v>0</v>
      </c>
      <c r="U164" s="93" t="s">
        <v>74</v>
      </c>
    </row>
    <row r="165" spans="1:21" ht="15" customHeight="1" x14ac:dyDescent="0.45">
      <c r="A165" s="66"/>
      <c r="O165" s="72" t="s">
        <v>5654</v>
      </c>
      <c r="P165" s="93" t="str">
        <f t="shared" si="6"/>
        <v>-</v>
      </c>
      <c r="Q165" s="93" t="str">
        <f t="shared" si="7"/>
        <v>-</v>
      </c>
    </row>
    <row r="166" spans="1:21" ht="15" customHeight="1" x14ac:dyDescent="0.45">
      <c r="A166" s="66"/>
      <c r="O166" s="72" t="s">
        <v>5654</v>
      </c>
      <c r="P166" s="93" t="str">
        <f t="shared" si="6"/>
        <v>-</v>
      </c>
      <c r="Q166" s="93" t="str">
        <f t="shared" si="7"/>
        <v>-</v>
      </c>
    </row>
    <row r="167" spans="1:21" ht="15" customHeight="1" x14ac:dyDescent="0.45">
      <c r="A167" s="66" t="s">
        <v>12</v>
      </c>
      <c r="D167" s="6">
        <v>2</v>
      </c>
      <c r="E167" s="1" t="s">
        <v>5727</v>
      </c>
      <c r="O167" s="72" t="s">
        <v>5654</v>
      </c>
      <c r="P167" s="93" t="str">
        <f t="shared" si="6"/>
        <v>-</v>
      </c>
      <c r="Q167" s="93" t="str">
        <f t="shared" si="7"/>
        <v>-</v>
      </c>
    </row>
    <row r="168" spans="1:21" ht="15" customHeight="1" x14ac:dyDescent="0.45">
      <c r="A168" s="66"/>
      <c r="E168" s="1" t="s">
        <v>75</v>
      </c>
      <c r="H168" s="1"/>
      <c r="O168" s="72" t="s">
        <v>5654</v>
      </c>
      <c r="P168" s="93" t="str">
        <f t="shared" si="6"/>
        <v>-</v>
      </c>
      <c r="Q168" s="93" t="str">
        <f t="shared" si="7"/>
        <v>-</v>
      </c>
    </row>
    <row r="169" spans="1:21" ht="15" customHeight="1" x14ac:dyDescent="0.45">
      <c r="A169" s="66"/>
      <c r="E169" s="1" t="s">
        <v>76</v>
      </c>
      <c r="H169" s="1"/>
      <c r="O169" s="72" t="s">
        <v>5654</v>
      </c>
      <c r="P169" s="93" t="str">
        <f t="shared" si="6"/>
        <v>-</v>
      </c>
      <c r="Q169" s="93" t="str">
        <f t="shared" si="7"/>
        <v>-</v>
      </c>
    </row>
    <row r="170" spans="1:21" ht="15" customHeight="1" thickBot="1" x14ac:dyDescent="0.5">
      <c r="A170" s="66"/>
      <c r="E170" s="1" t="s">
        <v>77</v>
      </c>
      <c r="H170" s="1"/>
      <c r="J170" s="11" t="str">
        <f>C161&amp;"("&amp;D167&amp;")回答欄"</f>
        <v>質問8(2)回答欄</v>
      </c>
      <c r="O170" s="72" t="s">
        <v>5654</v>
      </c>
      <c r="P170" s="93" t="str">
        <f t="shared" si="6"/>
        <v>-</v>
      </c>
      <c r="Q170" s="93" t="str">
        <f t="shared" si="7"/>
        <v>-</v>
      </c>
    </row>
    <row r="171" spans="1:21" ht="27.6" customHeight="1" thickTop="1" x14ac:dyDescent="0.2">
      <c r="A171" s="66"/>
      <c r="H171" s="9" t="s">
        <v>78</v>
      </c>
      <c r="J171" s="112"/>
      <c r="O171" s="72" t="s">
        <v>5654</v>
      </c>
      <c r="P171" s="93" t="str">
        <f t="shared" si="6"/>
        <v>-</v>
      </c>
      <c r="Q171" s="93" t="str">
        <f t="shared" si="7"/>
        <v>-</v>
      </c>
      <c r="T171" s="145" cm="1">
        <f t="array" ref="T171">_xlfn.IFS(T162=0,1,J171&lt;&gt;"",1,TRUE,0)</f>
        <v>1</v>
      </c>
    </row>
    <row r="172" spans="1:21" ht="15" customHeight="1" x14ac:dyDescent="0.45">
      <c r="A172" s="66"/>
      <c r="H172" s="1" t="s">
        <v>79</v>
      </c>
      <c r="O172" s="72" t="s">
        <v>5654</v>
      </c>
      <c r="P172" s="93" t="str">
        <f t="shared" si="6"/>
        <v>-</v>
      </c>
      <c r="Q172" s="93" t="str">
        <f t="shared" si="7"/>
        <v>-</v>
      </c>
    </row>
    <row r="173" spans="1:21" ht="15" customHeight="1" x14ac:dyDescent="0.45">
      <c r="A173" s="66"/>
      <c r="H173" s="1" t="s">
        <v>80</v>
      </c>
      <c r="O173" s="72" t="s">
        <v>5654</v>
      </c>
      <c r="P173" s="93" t="str">
        <f t="shared" si="6"/>
        <v>-</v>
      </c>
      <c r="Q173" s="93" t="str">
        <f t="shared" si="7"/>
        <v>-</v>
      </c>
    </row>
    <row r="174" spans="1:21" ht="15" customHeight="1" x14ac:dyDescent="0.45">
      <c r="A174" s="66"/>
      <c r="H174" s="1" t="s">
        <v>81</v>
      </c>
      <c r="O174" s="72" t="s">
        <v>5654</v>
      </c>
      <c r="P174" s="93" t="str">
        <f t="shared" si="6"/>
        <v>-</v>
      </c>
      <c r="Q174" s="93" t="str">
        <f t="shared" si="7"/>
        <v>-</v>
      </c>
    </row>
    <row r="175" spans="1:21" ht="15" customHeight="1" x14ac:dyDescent="0.45">
      <c r="A175" s="66"/>
      <c r="O175" s="72" t="s">
        <v>5654</v>
      </c>
      <c r="P175" s="93" t="str">
        <f t="shared" si="6"/>
        <v>-</v>
      </c>
      <c r="Q175" s="93" t="str">
        <f t="shared" si="7"/>
        <v>-</v>
      </c>
    </row>
    <row r="176" spans="1:21" ht="15" customHeight="1" x14ac:dyDescent="0.45">
      <c r="A176" s="66"/>
      <c r="O176" s="72" t="s">
        <v>5654</v>
      </c>
      <c r="P176" s="93" t="str">
        <f t="shared" si="6"/>
        <v>-</v>
      </c>
      <c r="Q176" s="93" t="str">
        <f t="shared" si="7"/>
        <v>-</v>
      </c>
    </row>
    <row r="177" spans="1:20" ht="15" customHeight="1" x14ac:dyDescent="0.45">
      <c r="A177" s="66"/>
      <c r="D177" s="6">
        <v>3</v>
      </c>
      <c r="E177" s="15" t="s">
        <v>5728</v>
      </c>
      <c r="O177" s="72" t="s">
        <v>5654</v>
      </c>
      <c r="P177" s="93" t="str">
        <f t="shared" si="6"/>
        <v>-</v>
      </c>
      <c r="Q177" s="93" t="str">
        <f t="shared" si="7"/>
        <v>-</v>
      </c>
    </row>
    <row r="178" spans="1:20" ht="15" customHeight="1" x14ac:dyDescent="0.45">
      <c r="A178" s="66"/>
      <c r="E178" s="1" t="s">
        <v>82</v>
      </c>
      <c r="O178" s="72" t="s">
        <v>5654</v>
      </c>
      <c r="P178" s="93" t="str">
        <f t="shared" si="6"/>
        <v>-</v>
      </c>
      <c r="Q178" s="93" t="str">
        <f t="shared" si="7"/>
        <v>-</v>
      </c>
    </row>
    <row r="179" spans="1:20" ht="15" customHeight="1" thickBot="1" x14ac:dyDescent="0.5">
      <c r="A179" s="66" t="s">
        <v>40</v>
      </c>
      <c r="J179" s="16" t="str">
        <f>C161&amp;"("&amp;D177&amp;")回答欄"</f>
        <v>質問8(3)回答欄</v>
      </c>
      <c r="O179" s="72" t="s">
        <v>5654</v>
      </c>
      <c r="P179" s="93" t="str">
        <f t="shared" si="6"/>
        <v>-</v>
      </c>
      <c r="Q179" s="93" t="str">
        <f t="shared" si="7"/>
        <v>-</v>
      </c>
      <c r="T179" s="138" cm="1">
        <f t="array" ref="T179">_xlfn.IFS(T164=1,1,AND(SUM(T180:T184)&gt;=1,T184=S187),1,TRUE,0)</f>
        <v>0</v>
      </c>
    </row>
    <row r="180" spans="1:20" ht="27.6" customHeight="1" thickTop="1" x14ac:dyDescent="0.45">
      <c r="A180" s="66"/>
      <c r="H180" s="1"/>
      <c r="I180" s="21" t="s">
        <v>83</v>
      </c>
      <c r="J180" s="113"/>
      <c r="O180" s="72" t="s">
        <v>5654</v>
      </c>
      <c r="P180" s="93" t="str">
        <f t="shared" si="6"/>
        <v>-</v>
      </c>
      <c r="Q180" s="93" t="str">
        <f t="shared" si="7"/>
        <v>-</v>
      </c>
      <c r="T180" s="145">
        <f>IF(J180&lt;&gt;"",1,0)</f>
        <v>0</v>
      </c>
    </row>
    <row r="181" spans="1:20" ht="27.6" customHeight="1" x14ac:dyDescent="0.45">
      <c r="A181" s="66"/>
      <c r="H181" s="1"/>
      <c r="I181" s="21" t="s">
        <v>84</v>
      </c>
      <c r="J181" s="114"/>
      <c r="O181" s="72" t="s">
        <v>5654</v>
      </c>
      <c r="P181" s="93" t="str">
        <f t="shared" si="6"/>
        <v>-</v>
      </c>
      <c r="Q181" s="93" t="str">
        <f t="shared" si="7"/>
        <v>-</v>
      </c>
      <c r="T181" s="145">
        <f>IF(J181&lt;&gt;"",1,0)</f>
        <v>0</v>
      </c>
    </row>
    <row r="182" spans="1:20" ht="27.6" customHeight="1" x14ac:dyDescent="0.45">
      <c r="A182" s="66"/>
      <c r="H182" s="1"/>
      <c r="I182" s="21" t="s">
        <v>85</v>
      </c>
      <c r="J182" s="114"/>
      <c r="O182" s="72" t="s">
        <v>5654</v>
      </c>
      <c r="P182" s="93" t="str">
        <f t="shared" si="6"/>
        <v>-</v>
      </c>
      <c r="Q182" s="93" t="str">
        <f t="shared" si="7"/>
        <v>-</v>
      </c>
      <c r="T182" s="145">
        <f>IF(J182&lt;&gt;"",1,0)</f>
        <v>0</v>
      </c>
    </row>
    <row r="183" spans="1:20" ht="27.6" customHeight="1" x14ac:dyDescent="0.45">
      <c r="A183" s="66"/>
      <c r="H183" s="1"/>
      <c r="I183" s="21" t="s">
        <v>86</v>
      </c>
      <c r="J183" s="114"/>
      <c r="O183" s="72" t="s">
        <v>5654</v>
      </c>
      <c r="P183" s="93" t="str">
        <f t="shared" si="6"/>
        <v>-</v>
      </c>
      <c r="Q183" s="93" t="str">
        <f t="shared" si="7"/>
        <v>-</v>
      </c>
      <c r="T183" s="145">
        <f>IF(J183&lt;&gt;"",1,0)</f>
        <v>0</v>
      </c>
    </row>
    <row r="184" spans="1:20" ht="27.6" customHeight="1" x14ac:dyDescent="0.45">
      <c r="A184" s="66"/>
      <c r="H184" s="1"/>
      <c r="I184" s="21" t="s">
        <v>87</v>
      </c>
      <c r="J184" s="114"/>
      <c r="L184" s="57"/>
      <c r="M184" s="57"/>
      <c r="N184" s="57"/>
      <c r="O184" s="72" t="s">
        <v>5654</v>
      </c>
      <c r="P184" s="93" t="str">
        <f t="shared" si="6"/>
        <v>-</v>
      </c>
      <c r="Q184" s="93" t="str">
        <f t="shared" si="7"/>
        <v>-</v>
      </c>
      <c r="T184" s="145">
        <f>IF(J184&lt;&gt;"",1,0)</f>
        <v>0</v>
      </c>
    </row>
    <row r="185" spans="1:20" ht="15" customHeight="1" x14ac:dyDescent="0.45">
      <c r="A185" s="66"/>
      <c r="H185" s="1"/>
      <c r="I185" s="10"/>
      <c r="O185" s="72" t="s">
        <v>5654</v>
      </c>
      <c r="P185" s="93" t="str">
        <f t="shared" si="6"/>
        <v>-</v>
      </c>
      <c r="Q185" s="93" t="str">
        <f t="shared" si="7"/>
        <v>-</v>
      </c>
    </row>
    <row r="186" spans="1:20" ht="15" customHeight="1" x14ac:dyDescent="0.45">
      <c r="A186" s="66"/>
      <c r="H186" s="1"/>
      <c r="I186" s="10" t="s">
        <v>88</v>
      </c>
      <c r="L186" s="75"/>
      <c r="O186" s="72" t="s">
        <v>5654</v>
      </c>
      <c r="P186" s="93" t="str">
        <f t="shared" si="6"/>
        <v>-</v>
      </c>
      <c r="Q186" s="93" t="str">
        <f t="shared" si="7"/>
        <v>-</v>
      </c>
    </row>
    <row r="187" spans="1:20" ht="27.6" customHeight="1" x14ac:dyDescent="0.45">
      <c r="A187" s="66"/>
      <c r="I187" s="177"/>
      <c r="J187" s="178"/>
      <c r="K187" s="179"/>
      <c r="O187" s="72" t="s">
        <v>5654</v>
      </c>
      <c r="P187" s="93" t="str">
        <f t="shared" si="6"/>
        <v>-</v>
      </c>
      <c r="Q187" s="93" t="str">
        <f t="shared" si="7"/>
        <v>-</v>
      </c>
      <c r="S187" s="141">
        <f>IF(I187&lt;&gt;"",1,0)</f>
        <v>0</v>
      </c>
    </row>
    <row r="188" spans="1:20" ht="15" customHeight="1" x14ac:dyDescent="0.45">
      <c r="A188" s="66"/>
      <c r="O188" s="72" t="s">
        <v>5654</v>
      </c>
      <c r="P188" s="93" t="str">
        <f t="shared" si="6"/>
        <v>-</v>
      </c>
      <c r="Q188" s="93" t="str">
        <f t="shared" si="7"/>
        <v>-</v>
      </c>
    </row>
    <row r="189" spans="1:20" ht="15" customHeight="1" x14ac:dyDescent="0.45">
      <c r="A189" s="66"/>
      <c r="O189" s="72" t="s">
        <v>5654</v>
      </c>
      <c r="P189" s="93" t="str">
        <f t="shared" si="6"/>
        <v>-</v>
      </c>
      <c r="Q189" s="93" t="str">
        <f t="shared" si="7"/>
        <v>-</v>
      </c>
    </row>
    <row r="190" spans="1:20" ht="15" customHeight="1" x14ac:dyDescent="0.45">
      <c r="A190" s="66"/>
      <c r="B190" s="4"/>
      <c r="C190" s="4" t="s">
        <v>89</v>
      </c>
      <c r="D190" s="4"/>
      <c r="E190" s="4"/>
      <c r="F190" s="4"/>
      <c r="G190" s="4"/>
      <c r="H190" s="5"/>
      <c r="I190" s="4"/>
      <c r="J190" s="4"/>
      <c r="K190" s="4"/>
      <c r="O190" s="72" t="s">
        <v>5654</v>
      </c>
      <c r="P190" s="93" t="str">
        <f t="shared" si="6"/>
        <v>協議会等への報告並びに助言・評価についてお伺いします。</v>
      </c>
      <c r="Q190" s="93" t="str">
        <f t="shared" si="7"/>
        <v>-</v>
      </c>
    </row>
    <row r="191" spans="1:20" ht="15" customHeight="1" x14ac:dyDescent="0.45">
      <c r="B191" s="25"/>
      <c r="C191" s="1" t="s">
        <v>5740</v>
      </c>
      <c r="D191" s="25"/>
      <c r="E191" s="25"/>
      <c r="F191" s="25"/>
      <c r="G191" s="25"/>
      <c r="H191" s="26"/>
      <c r="I191" s="25"/>
      <c r="J191" s="25"/>
      <c r="K191" s="25"/>
      <c r="O191" s="72" t="s">
        <v>5654</v>
      </c>
      <c r="P191" s="93" t="str">
        <f t="shared" si="6"/>
        <v>※協議会等として、市町村が設置する協議会以外で評価・助言を行う主体も含めてお答えください。</v>
      </c>
      <c r="Q191" s="93" t="str">
        <f t="shared" si="7"/>
        <v>-</v>
      </c>
    </row>
    <row r="192" spans="1:20" ht="15" customHeight="1" x14ac:dyDescent="0.45">
      <c r="A192" s="66"/>
      <c r="O192" s="72" t="s">
        <v>5654</v>
      </c>
      <c r="P192" s="93" t="str">
        <f t="shared" si="6"/>
        <v>-</v>
      </c>
      <c r="Q192" s="93" t="str">
        <f t="shared" si="7"/>
        <v>-</v>
      </c>
    </row>
    <row r="193" spans="1:21" ht="15" customHeight="1" x14ac:dyDescent="0.45">
      <c r="A193" s="66" t="s">
        <v>12</v>
      </c>
      <c r="B193" s="68" t="str">
        <f>IF(T193=3,"回答完了","未回答")</f>
        <v>未回答</v>
      </c>
      <c r="C193" s="1" t="s">
        <v>5675</v>
      </c>
      <c r="D193" s="6">
        <v>1</v>
      </c>
      <c r="E193" s="1" t="s">
        <v>5904</v>
      </c>
      <c r="J193"/>
      <c r="O193" s="72" t="s">
        <v>5654</v>
      </c>
      <c r="P193" s="93" t="str">
        <f t="shared" si="6"/>
        <v>質問9</v>
      </c>
      <c r="Q193" s="93" t="str">
        <f t="shared" si="7"/>
        <v>未回答</v>
      </c>
      <c r="T193" s="138">
        <f>SUM(T196,T204,T215)</f>
        <v>0</v>
      </c>
    </row>
    <row r="194" spans="1:21" ht="15" customHeight="1" x14ac:dyDescent="0.45">
      <c r="A194" s="66"/>
      <c r="E194" s="1" t="s">
        <v>5893</v>
      </c>
      <c r="I194"/>
      <c r="J194"/>
      <c r="O194" s="72" t="s">
        <v>5654</v>
      </c>
      <c r="P194" s="93" t="str">
        <f t="shared" si="6"/>
        <v>-</v>
      </c>
      <c r="Q194" s="93" t="str">
        <f t="shared" si="7"/>
        <v>-</v>
      </c>
    </row>
    <row r="195" spans="1:21" ht="15" customHeight="1" x14ac:dyDescent="0.45">
      <c r="A195" s="66"/>
      <c r="J195"/>
      <c r="O195" s="72" t="s">
        <v>5654</v>
      </c>
      <c r="P195" s="93" t="str">
        <f t="shared" si="6"/>
        <v>-</v>
      </c>
      <c r="Q195" s="93" t="str">
        <f t="shared" si="7"/>
        <v>-</v>
      </c>
    </row>
    <row r="196" spans="1:21" ht="15" customHeight="1" thickBot="1" x14ac:dyDescent="0.5">
      <c r="A196" s="66"/>
      <c r="J196" s="11" t="str">
        <f>C193&amp;"("&amp;D193&amp;")回答欄"</f>
        <v>質問9(1)回答欄</v>
      </c>
      <c r="O196" s="72" t="s">
        <v>5654</v>
      </c>
      <c r="P196" s="93" t="str">
        <f t="shared" si="6"/>
        <v>-</v>
      </c>
      <c r="Q196" s="93" t="str">
        <f t="shared" si="7"/>
        <v>-</v>
      </c>
      <c r="T196" s="138">
        <f>SUM(T197:T199)</f>
        <v>0</v>
      </c>
    </row>
    <row r="197" spans="1:21" ht="27.6" customHeight="1" thickTop="1" x14ac:dyDescent="0.2">
      <c r="A197" s="66"/>
      <c r="H197" s="9" t="s">
        <v>5902</v>
      </c>
      <c r="J197" s="109"/>
      <c r="O197" s="72" t="s">
        <v>5654</v>
      </c>
      <c r="P197" s="93" t="str">
        <f t="shared" si="6"/>
        <v>-</v>
      </c>
      <c r="Q197" s="93" t="str">
        <f t="shared" si="7"/>
        <v>-</v>
      </c>
      <c r="T197" s="140">
        <f>IF($J$197=H197,1,0)</f>
        <v>0</v>
      </c>
      <c r="U197" s="93" t="s">
        <v>91</v>
      </c>
    </row>
    <row r="198" spans="1:21" ht="15" customHeight="1" x14ac:dyDescent="0.45">
      <c r="A198" s="66"/>
      <c r="H198" s="1" t="s">
        <v>5905</v>
      </c>
      <c r="J198"/>
      <c r="O198" s="72" t="s">
        <v>5654</v>
      </c>
      <c r="P198" s="93" t="str">
        <f t="shared" si="6"/>
        <v>-</v>
      </c>
      <c r="Q198" s="93" t="str">
        <f t="shared" si="7"/>
        <v>-</v>
      </c>
      <c r="T198" s="140">
        <f t="shared" ref="T198" si="9">IF($J$197=H198,1,0)</f>
        <v>0</v>
      </c>
      <c r="U198" s="93" t="s">
        <v>5905</v>
      </c>
    </row>
    <row r="199" spans="1:21" ht="15" customHeight="1" x14ac:dyDescent="0.45">
      <c r="A199" s="66"/>
      <c r="H199" s="1"/>
      <c r="J199"/>
      <c r="O199" s="72" t="s">
        <v>5654</v>
      </c>
      <c r="P199" s="93" t="str">
        <f t="shared" si="6"/>
        <v>-</v>
      </c>
      <c r="Q199" s="93" t="str">
        <f t="shared" si="7"/>
        <v>-</v>
      </c>
    </row>
    <row r="200" spans="1:21" ht="15" customHeight="1" x14ac:dyDescent="0.45">
      <c r="A200" s="66"/>
      <c r="J200"/>
      <c r="O200" s="72" t="s">
        <v>5654</v>
      </c>
      <c r="P200" s="93" t="str">
        <f t="shared" si="6"/>
        <v>-</v>
      </c>
      <c r="Q200" s="93" t="str">
        <f t="shared" si="7"/>
        <v>-</v>
      </c>
    </row>
    <row r="201" spans="1:21" ht="15" customHeight="1" x14ac:dyDescent="0.45">
      <c r="A201" s="66"/>
      <c r="J201"/>
      <c r="O201" s="72" t="s">
        <v>5654</v>
      </c>
      <c r="P201" s="93" t="str">
        <f t="shared" ref="P201:P274" si="10">IF(C201=0,"-",C201)</f>
        <v>-</v>
      </c>
      <c r="Q201" s="93" t="str">
        <f t="shared" ref="Q201:Q274" si="11">IF(B201=0,"-",B201)</f>
        <v>-</v>
      </c>
    </row>
    <row r="202" spans="1:21" ht="15" customHeight="1" x14ac:dyDescent="0.45">
      <c r="A202" s="66"/>
      <c r="D202" s="6">
        <v>2</v>
      </c>
      <c r="E202" s="15" t="s">
        <v>5901</v>
      </c>
      <c r="O202" s="72" t="s">
        <v>5654</v>
      </c>
      <c r="P202" s="93" t="str">
        <f t="shared" ref="P202:P211" si="12">IF(C202=0,"-",C202)</f>
        <v>-</v>
      </c>
      <c r="Q202" s="93" t="str">
        <f t="shared" ref="Q202:Q211" si="13">IF(B202=0,"-",B202)</f>
        <v>-</v>
      </c>
    </row>
    <row r="203" spans="1:21" ht="15" customHeight="1" thickBot="1" x14ac:dyDescent="0.5">
      <c r="A203" s="66" t="s">
        <v>40</v>
      </c>
      <c r="J203" s="11" t="str">
        <f>$C$193&amp;"("&amp;D202&amp;")回答欄"</f>
        <v>質問9(2)回答欄</v>
      </c>
      <c r="O203" s="72" t="s">
        <v>5654</v>
      </c>
      <c r="P203" s="93" t="str">
        <f t="shared" si="12"/>
        <v>-</v>
      </c>
      <c r="Q203" s="93" t="str">
        <f t="shared" si="13"/>
        <v>-</v>
      </c>
    </row>
    <row r="204" spans="1:21" ht="27.6" customHeight="1" thickTop="1" x14ac:dyDescent="0.45">
      <c r="A204" s="66"/>
      <c r="I204" s="1" t="s">
        <v>5894</v>
      </c>
      <c r="J204" s="153"/>
      <c r="O204" s="72" t="s">
        <v>5654</v>
      </c>
      <c r="P204" s="93" t="str">
        <f t="shared" si="12"/>
        <v>-</v>
      </c>
      <c r="Q204" s="93" t="str">
        <f t="shared" si="13"/>
        <v>-</v>
      </c>
      <c r="T204" s="145" cm="1">
        <f t="array" ref="T204">_xlfn.IFS(T198=1,1,J204=I206,S209,J204&lt;&gt;"",1,TRUE,0)</f>
        <v>0</v>
      </c>
    </row>
    <row r="205" spans="1:21" ht="27.6" customHeight="1" x14ac:dyDescent="0.45">
      <c r="A205" s="66"/>
      <c r="I205" s="1" t="s">
        <v>5895</v>
      </c>
      <c r="O205" s="72" t="s">
        <v>5654</v>
      </c>
      <c r="P205" s="93" t="str">
        <f t="shared" si="12"/>
        <v>-</v>
      </c>
      <c r="Q205" s="93" t="str">
        <f t="shared" si="13"/>
        <v>-</v>
      </c>
    </row>
    <row r="206" spans="1:21" ht="27.6" customHeight="1" x14ac:dyDescent="0.45">
      <c r="A206" s="66"/>
      <c r="I206" s="1" t="s">
        <v>5896</v>
      </c>
      <c r="O206" s="72" t="s">
        <v>5654</v>
      </c>
      <c r="P206" s="93" t="str">
        <f t="shared" si="12"/>
        <v>-</v>
      </c>
      <c r="Q206" s="93" t="str">
        <f t="shared" si="13"/>
        <v>-</v>
      </c>
    </row>
    <row r="207" spans="1:21" ht="15" customHeight="1" x14ac:dyDescent="0.45">
      <c r="A207" s="66"/>
      <c r="H207" s="1"/>
      <c r="I207" s="10"/>
      <c r="O207" s="72" t="s">
        <v>5654</v>
      </c>
      <c r="P207" s="93" t="str">
        <f t="shared" si="12"/>
        <v>-</v>
      </c>
      <c r="Q207" s="93" t="str">
        <f t="shared" si="13"/>
        <v>-</v>
      </c>
    </row>
    <row r="208" spans="1:21" ht="15" customHeight="1" x14ac:dyDescent="0.45">
      <c r="A208" s="66"/>
      <c r="H208" s="1"/>
      <c r="I208" s="10" t="s">
        <v>29</v>
      </c>
      <c r="L208" s="75"/>
      <c r="O208" s="72" t="s">
        <v>5654</v>
      </c>
      <c r="P208" s="93" t="str">
        <f t="shared" si="12"/>
        <v>-</v>
      </c>
      <c r="Q208" s="93" t="str">
        <f t="shared" si="13"/>
        <v>-</v>
      </c>
    </row>
    <row r="209" spans="1:20" ht="27.6" customHeight="1" x14ac:dyDescent="0.45">
      <c r="A209" s="66"/>
      <c r="I209" s="163"/>
      <c r="J209" s="164"/>
      <c r="K209" s="165"/>
      <c r="O209" s="72" t="s">
        <v>5654</v>
      </c>
      <c r="P209" s="93" t="str">
        <f t="shared" si="12"/>
        <v>-</v>
      </c>
      <c r="Q209" s="93" t="str">
        <f t="shared" si="13"/>
        <v>-</v>
      </c>
      <c r="S209" s="141">
        <f>IF(I209&lt;&gt;"",1,0)</f>
        <v>0</v>
      </c>
    </row>
    <row r="210" spans="1:20" ht="15" customHeight="1" x14ac:dyDescent="0.45">
      <c r="A210" s="66"/>
      <c r="O210" s="72" t="s">
        <v>5654</v>
      </c>
      <c r="P210" s="93" t="str">
        <f t="shared" si="12"/>
        <v>-</v>
      </c>
      <c r="Q210" s="93" t="str">
        <f t="shared" si="13"/>
        <v>-</v>
      </c>
    </row>
    <row r="211" spans="1:20" ht="15" customHeight="1" x14ac:dyDescent="0.45">
      <c r="A211" s="66"/>
      <c r="O211" s="72" t="s">
        <v>5654</v>
      </c>
      <c r="P211" s="93" t="str">
        <f t="shared" si="12"/>
        <v>-</v>
      </c>
      <c r="Q211" s="93" t="str">
        <f t="shared" si="13"/>
        <v>-</v>
      </c>
    </row>
    <row r="212" spans="1:20" ht="15" customHeight="1" x14ac:dyDescent="0.45">
      <c r="A212" s="66"/>
      <c r="J212"/>
      <c r="O212" s="72" t="s">
        <v>5654</v>
      </c>
      <c r="P212" s="93" t="str">
        <f t="shared" si="10"/>
        <v>-</v>
      </c>
      <c r="Q212" s="93" t="str">
        <f t="shared" si="11"/>
        <v>-</v>
      </c>
    </row>
    <row r="213" spans="1:20" ht="15" customHeight="1" x14ac:dyDescent="0.45">
      <c r="A213" s="66"/>
      <c r="O213" s="72" t="s">
        <v>5654</v>
      </c>
      <c r="P213" s="93" t="str">
        <f t="shared" si="10"/>
        <v>-</v>
      </c>
      <c r="Q213" s="93" t="str">
        <f t="shared" si="11"/>
        <v>-</v>
      </c>
    </row>
    <row r="214" spans="1:20" ht="15" customHeight="1" x14ac:dyDescent="0.45">
      <c r="A214" s="66"/>
      <c r="D214" s="6">
        <v>3</v>
      </c>
      <c r="E214" s="15" t="s">
        <v>5906</v>
      </c>
      <c r="O214" s="72" t="s">
        <v>5654</v>
      </c>
      <c r="P214" s="93" t="str">
        <f t="shared" si="10"/>
        <v>-</v>
      </c>
      <c r="Q214" s="93" t="str">
        <f t="shared" si="11"/>
        <v>-</v>
      </c>
    </row>
    <row r="215" spans="1:20" ht="15" customHeight="1" thickBot="1" x14ac:dyDescent="0.5">
      <c r="A215" s="66" t="s">
        <v>40</v>
      </c>
      <c r="E215" s="1" t="s">
        <v>5897</v>
      </c>
      <c r="J215" s="11" t="str">
        <f>$C$193&amp;"("&amp;D214&amp;")回答欄"</f>
        <v>質問9(3)回答欄</v>
      </c>
      <c r="O215" s="72" t="s">
        <v>5654</v>
      </c>
      <c r="P215" s="93" t="str">
        <f t="shared" si="10"/>
        <v>-</v>
      </c>
      <c r="Q215" s="93" t="str">
        <f t="shared" si="11"/>
        <v>-</v>
      </c>
      <c r="T215" s="138" cm="1">
        <f t="array" ref="T215">_xlfn.IFS(T197=1,1,AND(SUM(T216:T219)&gt;=1,T219=S222),1,TRUE,0)</f>
        <v>0</v>
      </c>
    </row>
    <row r="216" spans="1:20" ht="27.6" customHeight="1" thickTop="1" x14ac:dyDescent="0.45">
      <c r="A216" s="66"/>
      <c r="I216" s="21" t="s">
        <v>5898</v>
      </c>
      <c r="J216" s="154"/>
      <c r="O216" s="72" t="s">
        <v>5654</v>
      </c>
      <c r="P216" s="93" t="str">
        <f t="shared" si="10"/>
        <v>-</v>
      </c>
      <c r="Q216" s="93" t="str">
        <f t="shared" si="11"/>
        <v>-</v>
      </c>
      <c r="T216" s="145">
        <f>IF(J216&lt;&gt;"",1,0)</f>
        <v>0</v>
      </c>
    </row>
    <row r="217" spans="1:20" ht="27.6" customHeight="1" x14ac:dyDescent="0.45">
      <c r="A217" s="66"/>
      <c r="I217" s="21" t="s">
        <v>5899</v>
      </c>
      <c r="J217" s="155"/>
      <c r="O217" s="72" t="s">
        <v>5654</v>
      </c>
      <c r="P217" s="93" t="str">
        <f t="shared" si="10"/>
        <v>-</v>
      </c>
      <c r="Q217" s="93" t="str">
        <f t="shared" si="11"/>
        <v>-</v>
      </c>
      <c r="T217" s="145">
        <f>IF(J217&lt;&gt;"",1,0)</f>
        <v>0</v>
      </c>
    </row>
    <row r="218" spans="1:20" ht="27.6" customHeight="1" x14ac:dyDescent="0.45">
      <c r="A218" s="66"/>
      <c r="I218" s="21" t="s">
        <v>5900</v>
      </c>
      <c r="J218" s="155"/>
      <c r="O218" s="72" t="s">
        <v>5654</v>
      </c>
      <c r="P218" s="93" t="str">
        <f t="shared" si="10"/>
        <v>-</v>
      </c>
      <c r="Q218" s="93" t="str">
        <f t="shared" si="11"/>
        <v>-</v>
      </c>
      <c r="T218" s="145">
        <f>IF(J218&lt;&gt;"",1,0)</f>
        <v>0</v>
      </c>
    </row>
    <row r="219" spans="1:20" ht="27.6" customHeight="1" x14ac:dyDescent="0.45">
      <c r="A219" s="66"/>
      <c r="I219" s="21" t="s">
        <v>14</v>
      </c>
      <c r="J219" s="155"/>
      <c r="L219" s="57"/>
      <c r="M219" s="57"/>
      <c r="N219" s="57"/>
      <c r="O219" s="72" t="s">
        <v>5654</v>
      </c>
      <c r="P219" s="93" t="str">
        <f t="shared" si="10"/>
        <v>-</v>
      </c>
      <c r="Q219" s="93" t="str">
        <f t="shared" si="11"/>
        <v>-</v>
      </c>
      <c r="T219" s="145">
        <f>IF(J219&lt;&gt;"",1,0)</f>
        <v>0</v>
      </c>
    </row>
    <row r="220" spans="1:20" ht="15" customHeight="1" x14ac:dyDescent="0.45">
      <c r="A220" s="66"/>
      <c r="H220" s="1"/>
      <c r="I220" s="10"/>
      <c r="O220" s="72" t="s">
        <v>5654</v>
      </c>
      <c r="P220" s="93" t="str">
        <f t="shared" si="10"/>
        <v>-</v>
      </c>
      <c r="Q220" s="93" t="str">
        <f t="shared" si="11"/>
        <v>-</v>
      </c>
    </row>
    <row r="221" spans="1:20" ht="15" customHeight="1" x14ac:dyDescent="0.45">
      <c r="A221" s="66"/>
      <c r="H221" s="1"/>
      <c r="I221" s="10" t="s">
        <v>33</v>
      </c>
      <c r="L221" s="75"/>
      <c r="O221" s="72" t="s">
        <v>5654</v>
      </c>
      <c r="P221" s="93" t="str">
        <f t="shared" si="10"/>
        <v>-</v>
      </c>
      <c r="Q221" s="93" t="str">
        <f t="shared" si="11"/>
        <v>-</v>
      </c>
    </row>
    <row r="222" spans="1:20" ht="27.6" customHeight="1" x14ac:dyDescent="0.45">
      <c r="A222" s="66"/>
      <c r="I222" s="163"/>
      <c r="J222" s="164"/>
      <c r="K222" s="165"/>
      <c r="O222" s="72" t="s">
        <v>5654</v>
      </c>
      <c r="P222" s="93" t="str">
        <f t="shared" si="10"/>
        <v>-</v>
      </c>
      <c r="Q222" s="93" t="str">
        <f t="shared" si="11"/>
        <v>-</v>
      </c>
      <c r="S222" s="141">
        <f>IF(I222&lt;&gt;"",1,0)</f>
        <v>0</v>
      </c>
    </row>
    <row r="223" spans="1:20" ht="15" customHeight="1" x14ac:dyDescent="0.45">
      <c r="A223" s="66"/>
      <c r="O223" s="72" t="s">
        <v>5654</v>
      </c>
      <c r="P223" s="93" t="str">
        <f t="shared" si="10"/>
        <v>-</v>
      </c>
      <c r="Q223" s="93" t="str">
        <f t="shared" si="11"/>
        <v>-</v>
      </c>
    </row>
    <row r="224" spans="1:20" ht="15" customHeight="1" x14ac:dyDescent="0.45">
      <c r="A224" s="66"/>
      <c r="O224" s="72" t="s">
        <v>5654</v>
      </c>
      <c r="P224" s="93" t="str">
        <f t="shared" si="10"/>
        <v>-</v>
      </c>
      <c r="Q224" s="93" t="str">
        <f t="shared" si="11"/>
        <v>-</v>
      </c>
    </row>
    <row r="225" spans="1:21" ht="15" customHeight="1" x14ac:dyDescent="0.45">
      <c r="A225" s="66"/>
      <c r="O225" s="72" t="s">
        <v>5654</v>
      </c>
      <c r="P225" s="93" t="str">
        <f t="shared" si="10"/>
        <v>-</v>
      </c>
      <c r="Q225" s="93" t="str">
        <f t="shared" si="11"/>
        <v>-</v>
      </c>
    </row>
    <row r="226" spans="1:21" ht="15" customHeight="1" x14ac:dyDescent="0.45">
      <c r="A226" s="66"/>
      <c r="B226" s="68" t="str">
        <f>IF(AND(T229=1,U230=1),"回答完了","未回答")</f>
        <v>未回答</v>
      </c>
      <c r="C226" s="1" t="s">
        <v>5676</v>
      </c>
      <c r="D226" s="6"/>
      <c r="E226" s="1" t="s">
        <v>5903</v>
      </c>
      <c r="O226" s="72" t="s">
        <v>5654</v>
      </c>
      <c r="P226" s="93" t="str">
        <f t="shared" si="10"/>
        <v>質問10</v>
      </c>
      <c r="Q226" s="93" t="str">
        <f t="shared" si="11"/>
        <v>未回答</v>
      </c>
      <c r="U226" s="93" t="s">
        <v>5794</v>
      </c>
    </row>
    <row r="227" spans="1:21" ht="15" customHeight="1" x14ac:dyDescent="0.45">
      <c r="A227" s="66" t="s">
        <v>40</v>
      </c>
      <c r="E227" s="1" t="s">
        <v>92</v>
      </c>
      <c r="O227" s="72" t="s">
        <v>5654</v>
      </c>
      <c r="P227" s="93" t="str">
        <f t="shared" si="10"/>
        <v>-</v>
      </c>
      <c r="Q227" s="93" t="str">
        <f t="shared" si="11"/>
        <v>-</v>
      </c>
      <c r="U227" s="148">
        <f>V12</f>
        <v>0</v>
      </c>
    </row>
    <row r="228" spans="1:21" ht="15" customHeight="1" x14ac:dyDescent="0.45">
      <c r="A228" s="66"/>
      <c r="E228" s="1" t="s">
        <v>5741</v>
      </c>
      <c r="O228" s="72" t="s">
        <v>5654</v>
      </c>
      <c r="P228" s="93" t="str">
        <f t="shared" si="10"/>
        <v>-</v>
      </c>
      <c r="Q228" s="93" t="str">
        <f t="shared" si="11"/>
        <v>-</v>
      </c>
      <c r="U228" s="148" cm="1">
        <f t="array" ref="U228">_xlfn.IFS(U227=0,0,AND(U227=1,U227=U232),0,TRUE,1)</f>
        <v>0</v>
      </c>
    </row>
    <row r="229" spans="1:21" ht="15" customHeight="1" thickBot="1" x14ac:dyDescent="0.5">
      <c r="A229" s="66"/>
      <c r="H229" s="1"/>
      <c r="J229" s="11" t="str">
        <f>C226&amp;" 回答欄"</f>
        <v>質問10 回答欄</v>
      </c>
      <c r="O229" s="72" t="s">
        <v>5654</v>
      </c>
      <c r="P229" s="93" t="str">
        <f t="shared" si="10"/>
        <v>-</v>
      </c>
      <c r="Q229" s="93" t="str">
        <f t="shared" si="11"/>
        <v>-</v>
      </c>
      <c r="T229" s="138" cm="1">
        <f t="array" ref="T229">_xlfn.IFS(T198=1,1,AND(SUM(T230:T234)&gt;=1,T234=S237),1,TRUE,0)</f>
        <v>0</v>
      </c>
    </row>
    <row r="230" spans="1:21" ht="27.6" customHeight="1" thickTop="1" x14ac:dyDescent="0.45">
      <c r="A230" s="66"/>
      <c r="H230" s="1"/>
      <c r="I230" s="21" t="s">
        <v>93</v>
      </c>
      <c r="J230" s="154"/>
      <c r="K230" s="3" t="str">
        <f>IF($U$228=1,"3.と同じ回答にしてください","")</f>
        <v/>
      </c>
      <c r="O230" s="72" t="s">
        <v>5654</v>
      </c>
      <c r="P230" s="93" t="str">
        <f t="shared" si="10"/>
        <v>-</v>
      </c>
      <c r="Q230" s="93" t="str">
        <f t="shared" si="11"/>
        <v>-</v>
      </c>
      <c r="T230" s="145">
        <f>IF(J230&lt;&gt;"",1,0)</f>
        <v>0</v>
      </c>
      <c r="U230" s="148">
        <f>IF(K230="",1,0)</f>
        <v>1</v>
      </c>
    </row>
    <row r="231" spans="1:21" ht="27.6" customHeight="1" x14ac:dyDescent="0.45">
      <c r="A231" s="66"/>
      <c r="I231" s="21" t="s">
        <v>94</v>
      </c>
      <c r="J231" s="155"/>
      <c r="O231" s="72" t="s">
        <v>5654</v>
      </c>
      <c r="P231" s="93" t="str">
        <f t="shared" si="10"/>
        <v>-</v>
      </c>
      <c r="Q231" s="93" t="str">
        <f t="shared" si="11"/>
        <v>-</v>
      </c>
      <c r="T231" s="145">
        <f>IF(J231&lt;&gt;"",1,0)</f>
        <v>0</v>
      </c>
    </row>
    <row r="232" spans="1:21" ht="27.6" customHeight="1" x14ac:dyDescent="0.45">
      <c r="A232" s="66"/>
      <c r="I232" s="21" t="s">
        <v>95</v>
      </c>
      <c r="J232" s="155"/>
      <c r="K232" s="3" t="str">
        <f>IF($U$228=1,"1.と同じ回答にしてください","")</f>
        <v/>
      </c>
      <c r="O232" s="72" t="s">
        <v>5654</v>
      </c>
      <c r="P232" s="93" t="str">
        <f t="shared" si="10"/>
        <v>-</v>
      </c>
      <c r="Q232" s="93" t="str">
        <f t="shared" si="11"/>
        <v>-</v>
      </c>
      <c r="T232" s="145">
        <f>IF(J232&lt;&gt;"",1,0)</f>
        <v>0</v>
      </c>
      <c r="U232" s="148">
        <f>IF(T230=T232,1,0)</f>
        <v>1</v>
      </c>
    </row>
    <row r="233" spans="1:21" ht="27.6" customHeight="1" x14ac:dyDescent="0.45">
      <c r="A233" s="66"/>
      <c r="I233" s="21" t="s">
        <v>96</v>
      </c>
      <c r="J233" s="155"/>
      <c r="L233" s="78" t="s">
        <v>44</v>
      </c>
      <c r="O233" s="72" t="s">
        <v>5654</v>
      </c>
      <c r="P233" s="93" t="str">
        <f t="shared" si="10"/>
        <v>-</v>
      </c>
      <c r="Q233" s="93" t="str">
        <f t="shared" si="11"/>
        <v>-</v>
      </c>
      <c r="T233" s="145">
        <f>IF(J233&lt;&gt;"",1,0)</f>
        <v>0</v>
      </c>
    </row>
    <row r="234" spans="1:21" ht="27.6" customHeight="1" x14ac:dyDescent="0.45">
      <c r="A234" s="66"/>
      <c r="I234" s="21" t="s">
        <v>87</v>
      </c>
      <c r="J234" s="155"/>
      <c r="O234" s="72" t="s">
        <v>5654</v>
      </c>
      <c r="P234" s="93" t="str">
        <f t="shared" si="10"/>
        <v>-</v>
      </c>
      <c r="Q234" s="93" t="str">
        <f t="shared" si="11"/>
        <v>-</v>
      </c>
      <c r="T234" s="145">
        <f>IF(J234&lt;&gt;"",1,0)</f>
        <v>0</v>
      </c>
    </row>
    <row r="235" spans="1:21" ht="15" customHeight="1" x14ac:dyDescent="0.45">
      <c r="A235" s="66"/>
      <c r="H235" s="1"/>
      <c r="I235" s="10"/>
      <c r="O235" s="72" t="s">
        <v>5654</v>
      </c>
      <c r="P235" s="93" t="str">
        <f t="shared" si="10"/>
        <v>-</v>
      </c>
      <c r="Q235" s="93" t="str">
        <f t="shared" si="11"/>
        <v>-</v>
      </c>
    </row>
    <row r="236" spans="1:21" ht="15" customHeight="1" x14ac:dyDescent="0.45">
      <c r="A236" s="66"/>
      <c r="H236" s="1"/>
      <c r="I236" s="10" t="s">
        <v>88</v>
      </c>
      <c r="L236" s="75"/>
      <c r="O236" s="72" t="s">
        <v>5654</v>
      </c>
      <c r="P236" s="93" t="str">
        <f t="shared" si="10"/>
        <v>-</v>
      </c>
      <c r="Q236" s="93" t="str">
        <f t="shared" si="11"/>
        <v>-</v>
      </c>
    </row>
    <row r="237" spans="1:21" ht="27.6" customHeight="1" x14ac:dyDescent="0.45">
      <c r="A237" s="66"/>
      <c r="I237" s="177"/>
      <c r="J237" s="178"/>
      <c r="K237" s="179"/>
      <c r="O237" s="72" t="s">
        <v>5654</v>
      </c>
      <c r="P237" s="93" t="str">
        <f t="shared" si="10"/>
        <v>-</v>
      </c>
      <c r="Q237" s="93" t="str">
        <f t="shared" si="11"/>
        <v>-</v>
      </c>
      <c r="S237" s="141">
        <f>IF(I237&lt;&gt;"",1,0)</f>
        <v>0</v>
      </c>
    </row>
    <row r="238" spans="1:21" ht="15" customHeight="1" x14ac:dyDescent="0.45">
      <c r="A238" s="66"/>
      <c r="O238" s="72" t="s">
        <v>5654</v>
      </c>
      <c r="P238" s="93" t="str">
        <f t="shared" si="10"/>
        <v>-</v>
      </c>
      <c r="Q238" s="93" t="str">
        <f t="shared" si="11"/>
        <v>-</v>
      </c>
    </row>
    <row r="239" spans="1:21" ht="15" customHeight="1" x14ac:dyDescent="0.45">
      <c r="A239" s="66"/>
      <c r="O239" s="72" t="s">
        <v>5654</v>
      </c>
      <c r="P239" s="93" t="str">
        <f t="shared" si="10"/>
        <v>-</v>
      </c>
      <c r="Q239" s="93" t="str">
        <f t="shared" si="11"/>
        <v>-</v>
      </c>
    </row>
    <row r="240" spans="1:21" ht="15" customHeight="1" x14ac:dyDescent="0.45">
      <c r="A240" s="66"/>
      <c r="B240" s="68" t="str">
        <f>IF(T243=1,"回答完了","未回答")</f>
        <v>未回答</v>
      </c>
      <c r="C240" s="1" t="s">
        <v>5723</v>
      </c>
      <c r="D240" s="6"/>
      <c r="E240" s="1" t="s">
        <v>5903</v>
      </c>
      <c r="O240" s="72" t="s">
        <v>5654</v>
      </c>
      <c r="P240" s="93" t="str">
        <f t="shared" si="10"/>
        <v>質問11</v>
      </c>
      <c r="Q240" s="93" t="str">
        <f t="shared" si="11"/>
        <v>未回答</v>
      </c>
    </row>
    <row r="241" spans="1:21" ht="15" customHeight="1" x14ac:dyDescent="0.45">
      <c r="A241" s="66" t="s">
        <v>12</v>
      </c>
      <c r="E241" s="1" t="s">
        <v>5742</v>
      </c>
      <c r="O241" s="72" t="s">
        <v>5654</v>
      </c>
      <c r="P241" s="93" t="str">
        <f t="shared" si="10"/>
        <v>-</v>
      </c>
      <c r="Q241" s="93" t="str">
        <f t="shared" si="11"/>
        <v>-</v>
      </c>
    </row>
    <row r="242" spans="1:21" ht="15" customHeight="1" thickBot="1" x14ac:dyDescent="0.5">
      <c r="A242" s="66"/>
      <c r="J242" s="11" t="str">
        <f>C240&amp;" 回答欄"</f>
        <v>質問11 回答欄</v>
      </c>
      <c r="O242" s="72" t="s">
        <v>5654</v>
      </c>
      <c r="P242" s="93" t="str">
        <f t="shared" si="10"/>
        <v>-</v>
      </c>
      <c r="Q242" s="93" t="str">
        <f t="shared" si="11"/>
        <v>-</v>
      </c>
    </row>
    <row r="243" spans="1:21" ht="27.6" customHeight="1" thickTop="1" x14ac:dyDescent="0.2">
      <c r="A243" s="66"/>
      <c r="H243" s="9" t="s">
        <v>97</v>
      </c>
      <c r="I243"/>
      <c r="J243" s="156"/>
      <c r="O243" s="72" t="s">
        <v>5654</v>
      </c>
      <c r="P243" s="93" t="str">
        <f t="shared" si="10"/>
        <v>-</v>
      </c>
      <c r="Q243" s="93" t="str">
        <f t="shared" si="11"/>
        <v>-</v>
      </c>
      <c r="T243" s="145" cm="1">
        <f t="array" ref="T243">_xlfn.IFS(T198=1,1,J243="",0,J243=H247,S248,J243&lt;&gt;H247,1,TRUE,0)</f>
        <v>0</v>
      </c>
    </row>
    <row r="244" spans="1:21" ht="15" customHeight="1" x14ac:dyDescent="0.45">
      <c r="A244" s="66"/>
      <c r="H244" s="1" t="s">
        <v>5791</v>
      </c>
      <c r="I244"/>
      <c r="O244" s="72" t="s">
        <v>5654</v>
      </c>
      <c r="P244" s="93" t="str">
        <f t="shared" si="10"/>
        <v>-</v>
      </c>
      <c r="Q244" s="93" t="str">
        <f t="shared" si="11"/>
        <v>-</v>
      </c>
    </row>
    <row r="245" spans="1:21" ht="15" customHeight="1" x14ac:dyDescent="0.45">
      <c r="A245" s="66"/>
      <c r="H245" s="1" t="s">
        <v>5792</v>
      </c>
      <c r="I245"/>
      <c r="O245" s="72" t="s">
        <v>5654</v>
      </c>
      <c r="P245" s="93" t="str">
        <f t="shared" si="10"/>
        <v>-</v>
      </c>
      <c r="Q245" s="93" t="str">
        <f t="shared" si="11"/>
        <v>-</v>
      </c>
    </row>
    <row r="246" spans="1:21" ht="15" customHeight="1" x14ac:dyDescent="0.45">
      <c r="A246" s="66"/>
      <c r="H246" s="1" t="s">
        <v>98</v>
      </c>
      <c r="I246"/>
      <c r="O246" s="72" t="s">
        <v>5654</v>
      </c>
      <c r="P246" s="93" t="str">
        <f t="shared" si="10"/>
        <v>-</v>
      </c>
      <c r="Q246" s="93" t="str">
        <f t="shared" si="11"/>
        <v>-</v>
      </c>
    </row>
    <row r="247" spans="1:21" ht="15" customHeight="1" x14ac:dyDescent="0.45">
      <c r="A247" s="66"/>
      <c r="H247" s="1" t="s">
        <v>87</v>
      </c>
      <c r="I247" s="10" t="s">
        <v>88</v>
      </c>
      <c r="L247" s="57"/>
      <c r="M247" s="57"/>
      <c r="N247" s="57"/>
      <c r="O247" s="72" t="s">
        <v>5654</v>
      </c>
      <c r="P247" s="93" t="str">
        <f t="shared" si="10"/>
        <v>-</v>
      </c>
      <c r="Q247" s="93" t="str">
        <f t="shared" si="11"/>
        <v>-</v>
      </c>
    </row>
    <row r="248" spans="1:21" ht="27.6" customHeight="1" x14ac:dyDescent="0.45">
      <c r="A248" s="66"/>
      <c r="H248" s="1"/>
      <c r="I248" s="163"/>
      <c r="J248" s="164"/>
      <c r="K248" s="165"/>
      <c r="L248" s="75"/>
      <c r="O248" s="72" t="s">
        <v>5654</v>
      </c>
      <c r="P248" s="93" t="str">
        <f t="shared" si="10"/>
        <v>-</v>
      </c>
      <c r="Q248" s="93" t="str">
        <f t="shared" si="11"/>
        <v>-</v>
      </c>
      <c r="S248" s="141">
        <f>IF(I248&lt;&gt;"",1,0)</f>
        <v>0</v>
      </c>
    </row>
    <row r="249" spans="1:21" ht="15" customHeight="1" x14ac:dyDescent="0.45">
      <c r="A249" s="66"/>
      <c r="O249" s="72" t="s">
        <v>5654</v>
      </c>
      <c r="P249" s="93" t="str">
        <f t="shared" si="10"/>
        <v>-</v>
      </c>
      <c r="Q249" s="93" t="str">
        <f t="shared" si="11"/>
        <v>-</v>
      </c>
    </row>
    <row r="250" spans="1:21" ht="15" customHeight="1" x14ac:dyDescent="0.45">
      <c r="A250" s="66"/>
      <c r="O250" s="72" t="s">
        <v>5654</v>
      </c>
      <c r="P250" s="93" t="str">
        <f t="shared" si="10"/>
        <v>-</v>
      </c>
      <c r="Q250" s="93" t="str">
        <f t="shared" si="11"/>
        <v>-</v>
      </c>
    </row>
    <row r="251" spans="1:21" ht="15" customHeight="1" x14ac:dyDescent="0.45">
      <c r="A251" s="66"/>
      <c r="O251" s="72" t="s">
        <v>5654</v>
      </c>
      <c r="P251" s="93" t="str">
        <f t="shared" si="10"/>
        <v>-</v>
      </c>
      <c r="Q251" s="93" t="str">
        <f t="shared" si="11"/>
        <v>-</v>
      </c>
    </row>
    <row r="252" spans="1:21" ht="15" customHeight="1" x14ac:dyDescent="0.45">
      <c r="A252" s="66"/>
      <c r="B252" s="68" t="str">
        <f>IF(T252=4,"回答完了","未回答")</f>
        <v>未回答</v>
      </c>
      <c r="C252" s="1" t="s">
        <v>5677</v>
      </c>
      <c r="D252" s="6">
        <v>1</v>
      </c>
      <c r="E252" s="1" t="s">
        <v>100</v>
      </c>
      <c r="O252" s="72" t="s">
        <v>5654</v>
      </c>
      <c r="P252" s="93" t="str">
        <f t="shared" si="10"/>
        <v>質問12</v>
      </c>
      <c r="Q252" s="93" t="str">
        <f t="shared" si="11"/>
        <v>未回答</v>
      </c>
      <c r="T252" s="138">
        <f>SUM(T254:T255,T260,T273,T287)</f>
        <v>3</v>
      </c>
    </row>
    <row r="253" spans="1:21" ht="15" customHeight="1" thickBot="1" x14ac:dyDescent="0.5">
      <c r="A253" s="66" t="s">
        <v>12</v>
      </c>
      <c r="J253" s="8" t="str">
        <f>C252&amp;"("&amp;D252&amp;")回答欄"</f>
        <v>質問12(1)回答欄</v>
      </c>
      <c r="O253" s="72" t="s">
        <v>5654</v>
      </c>
      <c r="P253" s="93" t="str">
        <f t="shared" si="10"/>
        <v>-</v>
      </c>
      <c r="Q253" s="93" t="str">
        <f t="shared" si="11"/>
        <v>-</v>
      </c>
    </row>
    <row r="254" spans="1:21" ht="27.6" customHeight="1" thickTop="1" x14ac:dyDescent="0.2">
      <c r="A254" s="66"/>
      <c r="H254" s="9" t="s">
        <v>101</v>
      </c>
      <c r="I254"/>
      <c r="J254" s="105"/>
      <c r="O254" s="72" t="s">
        <v>5654</v>
      </c>
      <c r="P254" s="93" t="str">
        <f t="shared" si="10"/>
        <v>-</v>
      </c>
      <c r="Q254" s="93" t="str">
        <f t="shared" si="11"/>
        <v>-</v>
      </c>
      <c r="T254" s="140">
        <f>IF($J$254=H254,1,0)</f>
        <v>0</v>
      </c>
      <c r="U254" s="93" t="s">
        <v>101</v>
      </c>
    </row>
    <row r="255" spans="1:21" ht="15" customHeight="1" x14ac:dyDescent="0.45">
      <c r="A255" s="66"/>
      <c r="H255" s="1" t="s">
        <v>102</v>
      </c>
      <c r="I255"/>
      <c r="O255" s="72" t="s">
        <v>5654</v>
      </c>
      <c r="P255" s="93" t="str">
        <f t="shared" si="10"/>
        <v>-</v>
      </c>
      <c r="Q255" s="93" t="str">
        <f t="shared" si="11"/>
        <v>-</v>
      </c>
      <c r="T255" s="140">
        <f>IF($J$254=H255,1,0)</f>
        <v>0</v>
      </c>
      <c r="U255" s="93" t="s">
        <v>102</v>
      </c>
    </row>
    <row r="256" spans="1:21" ht="15" customHeight="1" x14ac:dyDescent="0.45">
      <c r="A256" s="66"/>
      <c r="O256" s="72" t="s">
        <v>5654</v>
      </c>
      <c r="P256" s="93" t="str">
        <f t="shared" si="10"/>
        <v>-</v>
      </c>
      <c r="Q256" s="93" t="str">
        <f t="shared" si="11"/>
        <v>-</v>
      </c>
    </row>
    <row r="257" spans="1:20" ht="15" customHeight="1" x14ac:dyDescent="0.45">
      <c r="A257" s="66"/>
      <c r="O257" s="72" t="s">
        <v>5654</v>
      </c>
      <c r="P257" s="93" t="str">
        <f t="shared" si="10"/>
        <v>-</v>
      </c>
      <c r="Q257" s="93" t="str">
        <f t="shared" si="11"/>
        <v>-</v>
      </c>
    </row>
    <row r="258" spans="1:20" ht="15" customHeight="1" x14ac:dyDescent="0.45">
      <c r="A258" s="66"/>
      <c r="O258" s="72" t="s">
        <v>5654</v>
      </c>
      <c r="P258" s="93" t="str">
        <f t="shared" si="10"/>
        <v>-</v>
      </c>
      <c r="Q258" s="93" t="str">
        <f t="shared" si="11"/>
        <v>-</v>
      </c>
    </row>
    <row r="259" spans="1:20" ht="15" customHeight="1" x14ac:dyDescent="0.45">
      <c r="A259" s="66"/>
      <c r="D259" s="6">
        <v>2</v>
      </c>
      <c r="E259" s="1" t="s">
        <v>5729</v>
      </c>
      <c r="O259" s="72" t="s">
        <v>5654</v>
      </c>
      <c r="P259" s="93" t="str">
        <f t="shared" si="10"/>
        <v>-</v>
      </c>
      <c r="Q259" s="93" t="str">
        <f t="shared" si="11"/>
        <v>-</v>
      </c>
    </row>
    <row r="260" spans="1:20" ht="15" customHeight="1" thickBot="1" x14ac:dyDescent="0.5">
      <c r="A260" s="66" t="s">
        <v>40</v>
      </c>
      <c r="E260" s="1" t="s">
        <v>103</v>
      </c>
      <c r="J260" s="16" t="str">
        <f>C252&amp;"("&amp;D259&amp;")回答欄"</f>
        <v>質問12(2)回答欄</v>
      </c>
      <c r="O260" s="72" t="s">
        <v>5654</v>
      </c>
      <c r="P260" s="93" t="str">
        <f t="shared" si="10"/>
        <v>-</v>
      </c>
      <c r="Q260" s="93" t="str">
        <f t="shared" si="11"/>
        <v>-</v>
      </c>
      <c r="T260" s="138" cm="1">
        <f t="array" ref="T260">_xlfn.IFS(T254=0,1,AND(SUM(T261:T265)&gt;=1,T265=S268),1,TRUE,0)</f>
        <v>1</v>
      </c>
    </row>
    <row r="261" spans="1:20" ht="27.6" customHeight="1" thickTop="1" x14ac:dyDescent="0.45">
      <c r="A261" s="66"/>
      <c r="H261" s="1"/>
      <c r="I261" s="21" t="s">
        <v>104</v>
      </c>
      <c r="J261" s="115"/>
      <c r="O261" s="72" t="s">
        <v>5654</v>
      </c>
      <c r="P261" s="93" t="str">
        <f t="shared" si="10"/>
        <v>-</v>
      </c>
      <c r="Q261" s="93" t="str">
        <f t="shared" si="11"/>
        <v>-</v>
      </c>
      <c r="T261" s="145">
        <f>IF(J261&lt;&gt;"",1,0)</f>
        <v>0</v>
      </c>
    </row>
    <row r="262" spans="1:20" ht="27.6" customHeight="1" x14ac:dyDescent="0.45">
      <c r="A262" s="66"/>
      <c r="H262" s="1"/>
      <c r="I262" s="21" t="s">
        <v>105</v>
      </c>
      <c r="J262" s="116"/>
      <c r="O262" s="72" t="s">
        <v>5654</v>
      </c>
      <c r="P262" s="93" t="str">
        <f t="shared" si="10"/>
        <v>-</v>
      </c>
      <c r="Q262" s="93" t="str">
        <f t="shared" si="11"/>
        <v>-</v>
      </c>
      <c r="T262" s="145">
        <f>IF(J262&lt;&gt;"",1,0)</f>
        <v>0</v>
      </c>
    </row>
    <row r="263" spans="1:20" ht="27.6" customHeight="1" x14ac:dyDescent="0.45">
      <c r="A263" s="66"/>
      <c r="H263" s="1"/>
      <c r="I263" s="21" t="s">
        <v>106</v>
      </c>
      <c r="J263" s="116"/>
      <c r="O263" s="72" t="s">
        <v>5654</v>
      </c>
      <c r="P263" s="93" t="str">
        <f t="shared" si="10"/>
        <v>-</v>
      </c>
      <c r="Q263" s="93" t="str">
        <f t="shared" si="11"/>
        <v>-</v>
      </c>
      <c r="T263" s="145">
        <f>IF(J263&lt;&gt;"",1,0)</f>
        <v>0</v>
      </c>
    </row>
    <row r="264" spans="1:20" ht="27.6" customHeight="1" x14ac:dyDescent="0.45">
      <c r="A264" s="66"/>
      <c r="H264" s="1"/>
      <c r="I264" s="21" t="s">
        <v>107</v>
      </c>
      <c r="J264" s="116"/>
      <c r="O264" s="72" t="s">
        <v>5654</v>
      </c>
      <c r="P264" s="93" t="str">
        <f t="shared" si="10"/>
        <v>-</v>
      </c>
      <c r="Q264" s="93" t="str">
        <f t="shared" si="11"/>
        <v>-</v>
      </c>
      <c r="T264" s="145">
        <f>IF(J264&lt;&gt;"",1,0)</f>
        <v>0</v>
      </c>
    </row>
    <row r="265" spans="1:20" ht="27.6" customHeight="1" x14ac:dyDescent="0.45">
      <c r="A265" s="66"/>
      <c r="H265" s="1"/>
      <c r="I265" s="21" t="s">
        <v>87</v>
      </c>
      <c r="J265" s="116"/>
      <c r="L265" s="57"/>
      <c r="M265" s="57"/>
      <c r="N265" s="57"/>
      <c r="O265" s="72" t="s">
        <v>5654</v>
      </c>
      <c r="P265" s="93" t="str">
        <f t="shared" si="10"/>
        <v>-</v>
      </c>
      <c r="Q265" s="93" t="str">
        <f t="shared" si="11"/>
        <v>-</v>
      </c>
      <c r="T265" s="145">
        <f>IF(J265&lt;&gt;"",1,0)</f>
        <v>0</v>
      </c>
    </row>
    <row r="266" spans="1:20" ht="15" customHeight="1" x14ac:dyDescent="0.45">
      <c r="A266" s="66"/>
      <c r="H266" s="1"/>
      <c r="I266" s="10"/>
      <c r="O266" s="72" t="s">
        <v>5654</v>
      </c>
      <c r="P266" s="93" t="str">
        <f t="shared" si="10"/>
        <v>-</v>
      </c>
      <c r="Q266" s="93" t="str">
        <f t="shared" si="11"/>
        <v>-</v>
      </c>
    </row>
    <row r="267" spans="1:20" ht="15" customHeight="1" x14ac:dyDescent="0.45">
      <c r="A267" s="66"/>
      <c r="H267" s="1"/>
      <c r="I267" s="10" t="s">
        <v>88</v>
      </c>
      <c r="L267" s="75"/>
      <c r="O267" s="72" t="s">
        <v>5654</v>
      </c>
      <c r="P267" s="93" t="str">
        <f t="shared" si="10"/>
        <v>-</v>
      </c>
      <c r="Q267" s="93" t="str">
        <f t="shared" si="11"/>
        <v>-</v>
      </c>
    </row>
    <row r="268" spans="1:20" ht="27.6" customHeight="1" x14ac:dyDescent="0.45">
      <c r="A268" s="66"/>
      <c r="I268" s="163"/>
      <c r="J268" s="164"/>
      <c r="K268" s="165"/>
      <c r="O268" s="72" t="s">
        <v>5654</v>
      </c>
      <c r="P268" s="93" t="str">
        <f t="shared" si="10"/>
        <v>-</v>
      </c>
      <c r="Q268" s="93" t="str">
        <f t="shared" si="11"/>
        <v>-</v>
      </c>
      <c r="S268" s="141">
        <f>IF(I268&lt;&gt;"",1,0)</f>
        <v>0</v>
      </c>
    </row>
    <row r="269" spans="1:20" ht="15" customHeight="1" x14ac:dyDescent="0.45">
      <c r="A269" s="66"/>
      <c r="O269" s="72" t="s">
        <v>5654</v>
      </c>
      <c r="P269" s="93" t="str">
        <f t="shared" si="10"/>
        <v>-</v>
      </c>
      <c r="Q269" s="93" t="str">
        <f t="shared" si="11"/>
        <v>-</v>
      </c>
    </row>
    <row r="270" spans="1:20" ht="15" customHeight="1" x14ac:dyDescent="0.45">
      <c r="A270" s="66"/>
      <c r="O270" s="72" t="s">
        <v>5654</v>
      </c>
      <c r="P270" s="93" t="str">
        <f t="shared" si="10"/>
        <v>-</v>
      </c>
      <c r="Q270" s="93" t="str">
        <f t="shared" si="11"/>
        <v>-</v>
      </c>
    </row>
    <row r="271" spans="1:20" ht="15" customHeight="1" x14ac:dyDescent="0.45">
      <c r="A271" s="66"/>
      <c r="O271" s="72" t="s">
        <v>5654</v>
      </c>
      <c r="P271" s="93" t="str">
        <f t="shared" si="10"/>
        <v>-</v>
      </c>
      <c r="Q271" s="93" t="str">
        <f t="shared" si="11"/>
        <v>-</v>
      </c>
    </row>
    <row r="272" spans="1:20" ht="15" customHeight="1" x14ac:dyDescent="0.45">
      <c r="A272" s="66"/>
      <c r="D272" s="6">
        <v>3</v>
      </c>
      <c r="E272" s="1" t="s">
        <v>5729</v>
      </c>
      <c r="O272" s="72" t="s">
        <v>5654</v>
      </c>
      <c r="P272" s="93" t="str">
        <f t="shared" si="10"/>
        <v>-</v>
      </c>
      <c r="Q272" s="93" t="str">
        <f t="shared" si="11"/>
        <v>-</v>
      </c>
    </row>
    <row r="273" spans="1:22" ht="15" customHeight="1" thickBot="1" x14ac:dyDescent="0.5">
      <c r="A273" s="66" t="s">
        <v>40</v>
      </c>
      <c r="E273" s="1" t="s">
        <v>5743</v>
      </c>
      <c r="J273" s="16" t="str">
        <f>C252&amp;"("&amp;D272&amp;")回答欄"</f>
        <v>質問12(3)回答欄</v>
      </c>
      <c r="O273" s="72" t="s">
        <v>5654</v>
      </c>
      <c r="P273" s="93" t="str">
        <f t="shared" si="10"/>
        <v>-</v>
      </c>
      <c r="Q273" s="93" t="str">
        <f t="shared" si="11"/>
        <v>-</v>
      </c>
      <c r="T273" s="138" cm="1">
        <f t="array" ref="T273">_xlfn.IFS(T254=0,1,AND(SUM(T274:T278)&gt;=1,T278=S281),1,TRUE,0)</f>
        <v>1</v>
      </c>
    </row>
    <row r="274" spans="1:22" ht="27.6" customHeight="1" thickTop="1" x14ac:dyDescent="0.45">
      <c r="A274" s="66"/>
      <c r="E274" s="1" t="s">
        <v>0</v>
      </c>
      <c r="H274" s="18"/>
      <c r="I274" s="21" t="s">
        <v>108</v>
      </c>
      <c r="J274" s="115"/>
      <c r="L274" s="78" t="s">
        <v>44</v>
      </c>
      <c r="O274" s="72" t="s">
        <v>5654</v>
      </c>
      <c r="P274" s="93" t="str">
        <f t="shared" si="10"/>
        <v>-</v>
      </c>
      <c r="Q274" s="93" t="str">
        <f t="shared" si="11"/>
        <v>-</v>
      </c>
      <c r="T274" s="145">
        <f>IF(J274&lt;&gt;"",1,0)</f>
        <v>0</v>
      </c>
      <c r="U274" s="143" t="s">
        <v>44</v>
      </c>
    </row>
    <row r="275" spans="1:22" ht="27.6" customHeight="1" x14ac:dyDescent="0.45">
      <c r="A275" s="66"/>
      <c r="H275" s="1"/>
      <c r="I275" s="21" t="s">
        <v>5744</v>
      </c>
      <c r="J275" s="116"/>
      <c r="O275" s="72" t="s">
        <v>5654</v>
      </c>
      <c r="P275" s="93" t="str">
        <f t="shared" ref="P275:P338" si="14">IF(C275=0,"-",C275)</f>
        <v>-</v>
      </c>
      <c r="Q275" s="93" t="str">
        <f t="shared" ref="Q275:Q338" si="15">IF(B275=0,"-",B275)</f>
        <v>-</v>
      </c>
      <c r="T275" s="145">
        <f>IF(J275&lt;&gt;"",1,0)</f>
        <v>0</v>
      </c>
    </row>
    <row r="276" spans="1:22" ht="27.6" customHeight="1" x14ac:dyDescent="0.45">
      <c r="A276" s="66"/>
      <c r="H276" s="1"/>
      <c r="I276" s="21" t="s">
        <v>5745</v>
      </c>
      <c r="J276" s="116"/>
      <c r="O276" s="72" t="s">
        <v>5654</v>
      </c>
      <c r="P276" s="93" t="str">
        <f t="shared" si="14"/>
        <v>-</v>
      </c>
      <c r="Q276" s="93" t="str">
        <f t="shared" si="15"/>
        <v>-</v>
      </c>
      <c r="T276" s="145">
        <f>IF(J276&lt;&gt;"",1,0)</f>
        <v>0</v>
      </c>
    </row>
    <row r="277" spans="1:22" ht="27.6" customHeight="1" x14ac:dyDescent="0.45">
      <c r="A277" s="66"/>
      <c r="H277" s="1"/>
      <c r="I277" s="21" t="s">
        <v>5746</v>
      </c>
      <c r="J277" s="116"/>
      <c r="O277" s="72" t="s">
        <v>5654</v>
      </c>
      <c r="P277" s="93" t="str">
        <f t="shared" si="14"/>
        <v>-</v>
      </c>
      <c r="Q277" s="93" t="str">
        <f t="shared" si="15"/>
        <v>-</v>
      </c>
      <c r="T277" s="145">
        <f>IF(J277&lt;&gt;"",1,0)</f>
        <v>0</v>
      </c>
    </row>
    <row r="278" spans="1:22" ht="27.6" customHeight="1" x14ac:dyDescent="0.45">
      <c r="A278" s="66"/>
      <c r="H278" s="1"/>
      <c r="I278" s="21" t="s">
        <v>87</v>
      </c>
      <c r="J278" s="116"/>
      <c r="L278" s="57"/>
      <c r="M278" s="57"/>
      <c r="N278" s="57"/>
      <c r="O278" s="72" t="s">
        <v>5654</v>
      </c>
      <c r="P278" s="93" t="str">
        <f t="shared" si="14"/>
        <v>-</v>
      </c>
      <c r="Q278" s="93" t="str">
        <f t="shared" si="15"/>
        <v>-</v>
      </c>
      <c r="T278" s="145">
        <f>IF(J278&lt;&gt;"",1,0)</f>
        <v>0</v>
      </c>
    </row>
    <row r="279" spans="1:22" ht="15" customHeight="1" x14ac:dyDescent="0.45">
      <c r="A279" s="66"/>
      <c r="H279" s="1"/>
      <c r="I279" s="10"/>
      <c r="O279" s="72" t="s">
        <v>5654</v>
      </c>
      <c r="P279" s="93" t="str">
        <f t="shared" si="14"/>
        <v>-</v>
      </c>
      <c r="Q279" s="93" t="str">
        <f t="shared" si="15"/>
        <v>-</v>
      </c>
    </row>
    <row r="280" spans="1:22" ht="15" customHeight="1" x14ac:dyDescent="0.45">
      <c r="A280" s="66"/>
      <c r="H280" s="1"/>
      <c r="I280" s="10" t="s">
        <v>88</v>
      </c>
      <c r="L280" s="75"/>
      <c r="O280" s="72" t="s">
        <v>5654</v>
      </c>
      <c r="P280" s="93" t="str">
        <f t="shared" si="14"/>
        <v>-</v>
      </c>
      <c r="Q280" s="93" t="str">
        <f t="shared" si="15"/>
        <v>-</v>
      </c>
    </row>
    <row r="281" spans="1:22" ht="27.6" customHeight="1" x14ac:dyDescent="0.45">
      <c r="A281" s="66"/>
      <c r="I281" s="163"/>
      <c r="J281" s="164"/>
      <c r="K281" s="165"/>
      <c r="O281" s="72" t="s">
        <v>5654</v>
      </c>
      <c r="P281" s="93" t="str">
        <f t="shared" si="14"/>
        <v>-</v>
      </c>
      <c r="Q281" s="93" t="str">
        <f t="shared" si="15"/>
        <v>-</v>
      </c>
      <c r="S281" s="141">
        <f>IF(I281&lt;&gt;"",1,0)</f>
        <v>0</v>
      </c>
    </row>
    <row r="282" spans="1:22" ht="15" customHeight="1" x14ac:dyDescent="0.45">
      <c r="A282" s="66"/>
      <c r="O282" s="72" t="s">
        <v>5654</v>
      </c>
      <c r="P282" s="93" t="str">
        <f t="shared" si="14"/>
        <v>-</v>
      </c>
      <c r="Q282" s="93" t="str">
        <f t="shared" si="15"/>
        <v>-</v>
      </c>
    </row>
    <row r="283" spans="1:22" ht="15" customHeight="1" x14ac:dyDescent="0.45">
      <c r="A283" s="66"/>
      <c r="O283" s="72" t="s">
        <v>5654</v>
      </c>
      <c r="P283" s="93" t="str">
        <f t="shared" si="14"/>
        <v>-</v>
      </c>
      <c r="Q283" s="93" t="str">
        <f t="shared" si="15"/>
        <v>-</v>
      </c>
      <c r="T283" s="146"/>
    </row>
    <row r="284" spans="1:22" ht="15" customHeight="1" x14ac:dyDescent="0.45">
      <c r="D284" s="6">
        <v>4</v>
      </c>
      <c r="E284" s="1" t="s">
        <v>5773</v>
      </c>
      <c r="O284" s="72" t="s">
        <v>5654</v>
      </c>
      <c r="P284" s="93" t="str">
        <f t="shared" si="14"/>
        <v>-</v>
      </c>
      <c r="Q284" s="93" t="str">
        <f t="shared" si="15"/>
        <v>-</v>
      </c>
      <c r="V284" s="138">
        <f>V12</f>
        <v>0</v>
      </c>
    </row>
    <row r="285" spans="1:22" ht="15" customHeight="1" x14ac:dyDescent="0.45">
      <c r="A285" s="67" t="s">
        <v>12</v>
      </c>
      <c r="E285" s="1" t="s">
        <v>5774</v>
      </c>
      <c r="O285" s="72" t="s">
        <v>5654</v>
      </c>
      <c r="P285" s="93" t="str">
        <f t="shared" si="14"/>
        <v>-</v>
      </c>
      <c r="Q285" s="93" t="str">
        <f t="shared" si="15"/>
        <v>-</v>
      </c>
      <c r="V285" s="93" t="s">
        <v>5886</v>
      </c>
    </row>
    <row r="286" spans="1:22" ht="15" customHeight="1" thickBot="1" x14ac:dyDescent="0.5">
      <c r="A286" s="66"/>
      <c r="J286" s="8" t="str">
        <f>C252&amp;"("&amp;D284&amp;")回答欄"</f>
        <v>質問12(4)回答欄</v>
      </c>
      <c r="O286" s="72" t="s">
        <v>5654</v>
      </c>
      <c r="P286" s="93" t="str">
        <f t="shared" si="14"/>
        <v>-</v>
      </c>
      <c r="Q286" s="93" t="str">
        <f t="shared" si="15"/>
        <v>-</v>
      </c>
      <c r="V286" s="93" t="s">
        <v>5887</v>
      </c>
    </row>
    <row r="287" spans="1:22" ht="27.6" customHeight="1" thickTop="1" x14ac:dyDescent="0.2">
      <c r="A287" s="66"/>
      <c r="H287" s="9" t="s">
        <v>109</v>
      </c>
      <c r="I287"/>
      <c r="J287" s="117"/>
      <c r="O287" s="72" t="s">
        <v>5654</v>
      </c>
      <c r="P287" s="93" t="str">
        <f t="shared" si="14"/>
        <v>-</v>
      </c>
      <c r="Q287" s="93" t="str">
        <f t="shared" si="15"/>
        <v>-</v>
      </c>
      <c r="T287" s="140" cm="1">
        <f t="array" ref="T287">_xlfn.IFS(T254=0,1,T274=1,1,V284=1,1,J287=H287,S290,J287&lt;&gt;"",1,TRUE,0)</f>
        <v>1</v>
      </c>
    </row>
    <row r="288" spans="1:22" ht="15" customHeight="1" x14ac:dyDescent="0.45">
      <c r="A288" s="66"/>
      <c r="H288" s="1" t="s">
        <v>102</v>
      </c>
      <c r="I288"/>
      <c r="O288" s="72" t="s">
        <v>5654</v>
      </c>
      <c r="P288" s="93" t="str">
        <f t="shared" si="14"/>
        <v>-</v>
      </c>
      <c r="Q288" s="93" t="str">
        <f t="shared" si="15"/>
        <v>-</v>
      </c>
    </row>
    <row r="289" spans="1:21" ht="15" customHeight="1" x14ac:dyDescent="0.45">
      <c r="A289" s="66"/>
      <c r="H289" s="1" t="s">
        <v>110</v>
      </c>
      <c r="I289" s="10" t="s">
        <v>111</v>
      </c>
      <c r="O289" s="72" t="s">
        <v>5654</v>
      </c>
      <c r="P289" s="93" t="str">
        <f t="shared" si="14"/>
        <v>-</v>
      </c>
      <c r="Q289" s="93" t="str">
        <f t="shared" si="15"/>
        <v>-</v>
      </c>
    </row>
    <row r="290" spans="1:21" ht="27.6" customHeight="1" x14ac:dyDescent="0.45">
      <c r="A290" s="66"/>
      <c r="I290" s="163"/>
      <c r="J290" s="164"/>
      <c r="K290" s="165"/>
      <c r="O290" s="72" t="s">
        <v>5654</v>
      </c>
      <c r="P290" s="93" t="str">
        <f t="shared" si="14"/>
        <v>-</v>
      </c>
      <c r="Q290" s="93" t="str">
        <f t="shared" si="15"/>
        <v>-</v>
      </c>
      <c r="S290" s="141">
        <f>IF(I290&lt;&gt;"",1,0)</f>
        <v>0</v>
      </c>
    </row>
    <row r="291" spans="1:21" ht="15" customHeight="1" x14ac:dyDescent="0.45">
      <c r="A291" s="66"/>
      <c r="O291" s="72" t="s">
        <v>5654</v>
      </c>
      <c r="P291" s="93" t="str">
        <f t="shared" si="14"/>
        <v>-</v>
      </c>
      <c r="Q291" s="93" t="str">
        <f t="shared" si="15"/>
        <v>-</v>
      </c>
    </row>
    <row r="292" spans="1:21" ht="15" customHeight="1" x14ac:dyDescent="0.45">
      <c r="A292" s="66"/>
      <c r="B292" s="4"/>
      <c r="C292" s="4" t="s">
        <v>112</v>
      </c>
      <c r="D292" s="4"/>
      <c r="E292" s="4"/>
      <c r="F292" s="4"/>
      <c r="G292" s="4"/>
      <c r="H292" s="5"/>
      <c r="I292" s="4"/>
      <c r="J292" s="4"/>
      <c r="K292" s="4"/>
      <c r="O292" s="72" t="s">
        <v>5654</v>
      </c>
      <c r="P292" s="93" t="str">
        <f t="shared" si="14"/>
        <v>協議会等との連絡方法についてお伺いします。</v>
      </c>
      <c r="Q292" s="93" t="str">
        <f t="shared" si="15"/>
        <v>-</v>
      </c>
    </row>
    <row r="293" spans="1:21" ht="15" customHeight="1" x14ac:dyDescent="0.45">
      <c r="A293" s="66"/>
      <c r="O293" s="72" t="s">
        <v>5654</v>
      </c>
      <c r="P293" s="93" t="str">
        <f t="shared" si="14"/>
        <v>-</v>
      </c>
      <c r="Q293" s="93" t="str">
        <f t="shared" si="15"/>
        <v>-</v>
      </c>
    </row>
    <row r="294" spans="1:21" ht="15" customHeight="1" x14ac:dyDescent="0.45">
      <c r="A294" s="66"/>
      <c r="B294" s="68" t="str">
        <f>IF(T296=1,"回答完了","未回答")</f>
        <v>未回答</v>
      </c>
      <c r="C294" s="1" t="s">
        <v>5678</v>
      </c>
      <c r="E294" s="1" t="s">
        <v>114</v>
      </c>
      <c r="O294" s="72" t="s">
        <v>5654</v>
      </c>
      <c r="P294" s="93" t="str">
        <f t="shared" si="14"/>
        <v>質問13</v>
      </c>
      <c r="Q294" s="93" t="str">
        <f t="shared" si="15"/>
        <v>未回答</v>
      </c>
    </row>
    <row r="295" spans="1:21" ht="15" customHeight="1" x14ac:dyDescent="0.45">
      <c r="A295" s="66" t="s">
        <v>40</v>
      </c>
      <c r="E295" s="1" t="s">
        <v>115</v>
      </c>
      <c r="O295" s="72" t="s">
        <v>5654</v>
      </c>
      <c r="P295" s="93" t="str">
        <f t="shared" si="14"/>
        <v>-</v>
      </c>
      <c r="Q295" s="93" t="str">
        <f t="shared" si="15"/>
        <v>-</v>
      </c>
    </row>
    <row r="296" spans="1:21" ht="15" customHeight="1" thickBot="1" x14ac:dyDescent="0.5">
      <c r="A296" s="66"/>
      <c r="J296" s="16" t="str">
        <f>C294&amp;" 回答欄"</f>
        <v>質問13 回答欄</v>
      </c>
      <c r="O296" s="72" t="s">
        <v>5654</v>
      </c>
      <c r="P296" s="93" t="str">
        <f t="shared" si="14"/>
        <v>-</v>
      </c>
      <c r="Q296" s="93" t="str">
        <f t="shared" si="15"/>
        <v>-</v>
      </c>
      <c r="T296" s="138">
        <f>IF(AND(SUM(T297:T303)&gt;=1,T303=R306),1,0)</f>
        <v>0</v>
      </c>
    </row>
    <row r="297" spans="1:21" ht="27.6" customHeight="1" thickTop="1" x14ac:dyDescent="0.45">
      <c r="A297" s="66"/>
      <c r="F297" s="15"/>
      <c r="H297" s="182" t="s">
        <v>116</v>
      </c>
      <c r="I297" s="182"/>
      <c r="J297" s="118"/>
      <c r="L297" s="78" t="s">
        <v>44</v>
      </c>
      <c r="O297" s="72" t="s">
        <v>5654</v>
      </c>
      <c r="P297" s="93" t="str">
        <f t="shared" si="14"/>
        <v>-</v>
      </c>
      <c r="Q297" s="93" t="str">
        <f t="shared" si="15"/>
        <v>-</v>
      </c>
      <c r="T297" s="140">
        <f t="shared" ref="T297:T303" si="16">IF(J297&lt;&gt;"",1,0)</f>
        <v>0</v>
      </c>
      <c r="U297" s="143" t="s">
        <v>44</v>
      </c>
    </row>
    <row r="298" spans="1:21" ht="27.6" customHeight="1" x14ac:dyDescent="0.45">
      <c r="A298" s="66"/>
      <c r="H298" s="182" t="s">
        <v>117</v>
      </c>
      <c r="I298" s="182"/>
      <c r="J298" s="119"/>
      <c r="O298" s="72" t="s">
        <v>5654</v>
      </c>
      <c r="P298" s="93" t="str">
        <f t="shared" si="14"/>
        <v>-</v>
      </c>
      <c r="Q298" s="93" t="str">
        <f t="shared" si="15"/>
        <v>-</v>
      </c>
      <c r="T298" s="140">
        <f t="shared" si="16"/>
        <v>0</v>
      </c>
    </row>
    <row r="299" spans="1:21" ht="27.6" customHeight="1" x14ac:dyDescent="0.45">
      <c r="A299" s="66"/>
      <c r="H299" s="182" t="s">
        <v>118</v>
      </c>
      <c r="I299" s="182"/>
      <c r="J299" s="119"/>
      <c r="O299" s="72" t="s">
        <v>5654</v>
      </c>
      <c r="P299" s="93" t="str">
        <f t="shared" si="14"/>
        <v>-</v>
      </c>
      <c r="Q299" s="93" t="str">
        <f t="shared" si="15"/>
        <v>-</v>
      </c>
      <c r="T299" s="140">
        <f t="shared" si="16"/>
        <v>0</v>
      </c>
    </row>
    <row r="300" spans="1:21" ht="27.6" customHeight="1" x14ac:dyDescent="0.45">
      <c r="A300" s="66"/>
      <c r="H300" s="182" t="s">
        <v>119</v>
      </c>
      <c r="I300" s="182"/>
      <c r="J300" s="119"/>
      <c r="O300" s="72" t="s">
        <v>5654</v>
      </c>
      <c r="P300" s="93" t="str">
        <f t="shared" si="14"/>
        <v>-</v>
      </c>
      <c r="Q300" s="93" t="str">
        <f t="shared" si="15"/>
        <v>-</v>
      </c>
      <c r="T300" s="140">
        <f t="shared" si="16"/>
        <v>0</v>
      </c>
    </row>
    <row r="301" spans="1:21" ht="27.6" customHeight="1" x14ac:dyDescent="0.45">
      <c r="A301" s="66"/>
      <c r="H301" s="182" t="s">
        <v>120</v>
      </c>
      <c r="I301" s="182"/>
      <c r="J301" s="119"/>
      <c r="O301" s="72" t="s">
        <v>5654</v>
      </c>
      <c r="P301" s="93" t="str">
        <f t="shared" si="14"/>
        <v>-</v>
      </c>
      <c r="Q301" s="93" t="str">
        <f t="shared" si="15"/>
        <v>-</v>
      </c>
      <c r="T301" s="140">
        <f t="shared" si="16"/>
        <v>0</v>
      </c>
    </row>
    <row r="302" spans="1:21" ht="27.6" customHeight="1" x14ac:dyDescent="0.45">
      <c r="A302" s="66"/>
      <c r="H302" s="182" t="s">
        <v>121</v>
      </c>
      <c r="I302" s="182"/>
      <c r="J302" s="119"/>
      <c r="O302" s="72" t="s">
        <v>5654</v>
      </c>
      <c r="P302" s="93" t="str">
        <f t="shared" si="14"/>
        <v>-</v>
      </c>
      <c r="Q302" s="93" t="str">
        <f t="shared" si="15"/>
        <v>-</v>
      </c>
      <c r="T302" s="140">
        <f t="shared" si="16"/>
        <v>0</v>
      </c>
    </row>
    <row r="303" spans="1:21" ht="27.6" customHeight="1" x14ac:dyDescent="0.45">
      <c r="A303" s="66"/>
      <c r="H303" s="182" t="s">
        <v>122</v>
      </c>
      <c r="I303" s="182"/>
      <c r="J303" s="119"/>
      <c r="L303" s="57"/>
      <c r="M303" s="57"/>
      <c r="N303" s="57"/>
      <c r="O303" s="72" t="s">
        <v>5654</v>
      </c>
      <c r="P303" s="93" t="str">
        <f t="shared" si="14"/>
        <v>-</v>
      </c>
      <c r="Q303" s="93" t="str">
        <f t="shared" si="15"/>
        <v>-</v>
      </c>
      <c r="T303" s="140">
        <f t="shared" si="16"/>
        <v>0</v>
      </c>
    </row>
    <row r="304" spans="1:21" ht="15" customHeight="1" x14ac:dyDescent="0.45">
      <c r="A304" s="66"/>
      <c r="H304" s="1"/>
      <c r="I304" s="10"/>
      <c r="O304" s="72" t="s">
        <v>5654</v>
      </c>
      <c r="P304" s="93" t="str">
        <f t="shared" si="14"/>
        <v>-</v>
      </c>
      <c r="Q304" s="93" t="str">
        <f t="shared" si="15"/>
        <v>-</v>
      </c>
    </row>
    <row r="305" spans="1:21" ht="15" customHeight="1" x14ac:dyDescent="0.45">
      <c r="A305" s="66"/>
      <c r="H305" s="10" t="s">
        <v>123</v>
      </c>
      <c r="I305" s="10"/>
      <c r="L305" s="75"/>
      <c r="O305" s="72" t="s">
        <v>5654</v>
      </c>
      <c r="P305" s="93" t="str">
        <f t="shared" si="14"/>
        <v>-</v>
      </c>
      <c r="Q305" s="93" t="str">
        <f t="shared" si="15"/>
        <v>-</v>
      </c>
    </row>
    <row r="306" spans="1:21" ht="27.6" customHeight="1" x14ac:dyDescent="0.45">
      <c r="A306" s="66"/>
      <c r="H306" s="189"/>
      <c r="I306" s="189"/>
      <c r="J306" s="189"/>
      <c r="K306" s="189"/>
      <c r="O306" s="72" t="s">
        <v>5654</v>
      </c>
      <c r="P306" s="93" t="str">
        <f t="shared" si="14"/>
        <v>-</v>
      </c>
      <c r="Q306" s="93" t="str">
        <f t="shared" si="15"/>
        <v>-</v>
      </c>
      <c r="R306" s="141">
        <f>IF(H306&lt;&gt;"",1,0)</f>
        <v>0</v>
      </c>
    </row>
    <row r="307" spans="1:21" ht="15" customHeight="1" x14ac:dyDescent="0.45">
      <c r="A307" s="66"/>
      <c r="O307" s="72" t="s">
        <v>5654</v>
      </c>
      <c r="P307" s="93" t="str">
        <f t="shared" si="14"/>
        <v>-</v>
      </c>
      <c r="Q307" s="93" t="str">
        <f t="shared" si="15"/>
        <v>-</v>
      </c>
    </row>
    <row r="308" spans="1:21" ht="15" customHeight="1" x14ac:dyDescent="0.45">
      <c r="A308" s="66"/>
      <c r="O308" s="72" t="s">
        <v>5654</v>
      </c>
      <c r="P308" s="93" t="str">
        <f t="shared" si="14"/>
        <v>-</v>
      </c>
      <c r="Q308" s="93" t="str">
        <f t="shared" si="15"/>
        <v>-</v>
      </c>
    </row>
    <row r="309" spans="1:21" ht="15" customHeight="1" x14ac:dyDescent="0.45">
      <c r="A309" s="66"/>
      <c r="B309" s="4"/>
      <c r="C309" s="4" t="s">
        <v>124</v>
      </c>
      <c r="D309" s="4"/>
      <c r="E309" s="4"/>
      <c r="F309" s="4"/>
      <c r="G309" s="4"/>
      <c r="H309" s="5"/>
      <c r="I309" s="4"/>
      <c r="J309" s="4"/>
      <c r="K309" s="4"/>
      <c r="O309" s="72" t="s">
        <v>5654</v>
      </c>
      <c r="P309" s="93" t="str">
        <f t="shared" si="14"/>
        <v>協議会等参加の意義についてお伺いします。</v>
      </c>
      <c r="Q309" s="93" t="str">
        <f t="shared" si="15"/>
        <v>-</v>
      </c>
    </row>
    <row r="310" spans="1:21" ht="15" customHeight="1" x14ac:dyDescent="0.45">
      <c r="A310" s="66"/>
      <c r="C310" s="25"/>
      <c r="D310" s="25"/>
      <c r="E310" s="25"/>
      <c r="F310" s="25"/>
      <c r="G310" s="25"/>
      <c r="H310" s="26"/>
      <c r="I310" s="25"/>
      <c r="J310" s="25"/>
      <c r="K310" s="25"/>
      <c r="O310" s="72" t="s">
        <v>5654</v>
      </c>
      <c r="P310" s="93" t="str">
        <f t="shared" si="14"/>
        <v>-</v>
      </c>
      <c r="Q310" s="93" t="str">
        <f t="shared" si="15"/>
        <v>-</v>
      </c>
    </row>
    <row r="311" spans="1:21" ht="15" customHeight="1" x14ac:dyDescent="0.45">
      <c r="A311" s="66"/>
      <c r="B311" s="68" t="str">
        <f>IF(T313=1,"回答完了","未回答")</f>
        <v>未回答</v>
      </c>
      <c r="C311" s="1" t="s">
        <v>5720</v>
      </c>
      <c r="E311" s="1" t="s">
        <v>114</v>
      </c>
      <c r="O311" s="72" t="s">
        <v>5654</v>
      </c>
      <c r="P311" s="93" t="str">
        <f t="shared" si="14"/>
        <v>質問14</v>
      </c>
      <c r="Q311" s="93" t="str">
        <f t="shared" si="15"/>
        <v>未回答</v>
      </c>
    </row>
    <row r="312" spans="1:21" ht="15" customHeight="1" x14ac:dyDescent="0.45">
      <c r="A312" s="66"/>
      <c r="E312" s="1" t="s">
        <v>125</v>
      </c>
      <c r="O312" s="72" t="s">
        <v>5654</v>
      </c>
      <c r="P312" s="93" t="str">
        <f t="shared" si="14"/>
        <v>-</v>
      </c>
      <c r="Q312" s="93" t="str">
        <f t="shared" si="15"/>
        <v>-</v>
      </c>
    </row>
    <row r="313" spans="1:21" ht="15" customHeight="1" thickBot="1" x14ac:dyDescent="0.5">
      <c r="A313" s="66" t="s">
        <v>40</v>
      </c>
      <c r="E313" s="158" t="s">
        <v>178</v>
      </c>
      <c r="J313" s="16" t="str">
        <f>C311&amp;" 回答欄"</f>
        <v>質問14 回答欄</v>
      </c>
      <c r="O313" s="72" t="s">
        <v>5654</v>
      </c>
      <c r="P313" s="93" t="str">
        <f t="shared" si="14"/>
        <v>-</v>
      </c>
      <c r="Q313" s="93" t="str">
        <f t="shared" si="15"/>
        <v>-</v>
      </c>
      <c r="T313" s="138">
        <f>IF(AND(SUM(T314:T319)&gt;=1,T319=R322),1,0)</f>
        <v>0</v>
      </c>
    </row>
    <row r="314" spans="1:21" ht="27.6" customHeight="1" thickTop="1" x14ac:dyDescent="0.45">
      <c r="A314" s="66"/>
      <c r="F314" s="15"/>
      <c r="H314" s="182" t="s">
        <v>126</v>
      </c>
      <c r="I314" s="182"/>
      <c r="J314" s="118"/>
      <c r="L314" s="78" t="s">
        <v>44</v>
      </c>
      <c r="O314" s="72" t="s">
        <v>5654</v>
      </c>
      <c r="P314" s="93" t="str">
        <f t="shared" si="14"/>
        <v>-</v>
      </c>
      <c r="Q314" s="93" t="str">
        <f t="shared" si="15"/>
        <v>-</v>
      </c>
      <c r="T314" s="140">
        <f t="shared" ref="T314:T319" si="17">IF(J314&lt;&gt;"",1,0)</f>
        <v>0</v>
      </c>
      <c r="U314" s="143" t="s">
        <v>44</v>
      </c>
    </row>
    <row r="315" spans="1:21" ht="27.6" customHeight="1" x14ac:dyDescent="0.45">
      <c r="A315" s="66"/>
      <c r="H315" s="182" t="s">
        <v>127</v>
      </c>
      <c r="I315" s="182"/>
      <c r="J315" s="119"/>
      <c r="O315" s="72" t="s">
        <v>5654</v>
      </c>
      <c r="P315" s="93" t="str">
        <f t="shared" si="14"/>
        <v>-</v>
      </c>
      <c r="Q315" s="93" t="str">
        <f t="shared" si="15"/>
        <v>-</v>
      </c>
      <c r="T315" s="140">
        <f t="shared" si="17"/>
        <v>0</v>
      </c>
    </row>
    <row r="316" spans="1:21" ht="27.6" customHeight="1" x14ac:dyDescent="0.45">
      <c r="A316" s="66"/>
      <c r="H316" s="182" t="s">
        <v>128</v>
      </c>
      <c r="I316" s="182"/>
      <c r="J316" s="119"/>
      <c r="O316" s="72" t="s">
        <v>5654</v>
      </c>
      <c r="P316" s="93" t="str">
        <f t="shared" si="14"/>
        <v>-</v>
      </c>
      <c r="Q316" s="93" t="str">
        <f t="shared" si="15"/>
        <v>-</v>
      </c>
      <c r="T316" s="140">
        <f t="shared" si="17"/>
        <v>0</v>
      </c>
    </row>
    <row r="317" spans="1:21" ht="27.6" customHeight="1" x14ac:dyDescent="0.45">
      <c r="A317" s="66"/>
      <c r="H317" s="182" t="s">
        <v>129</v>
      </c>
      <c r="I317" s="182"/>
      <c r="J317" s="119"/>
      <c r="O317" s="72" t="s">
        <v>5654</v>
      </c>
      <c r="P317" s="93" t="str">
        <f t="shared" si="14"/>
        <v>-</v>
      </c>
      <c r="Q317" s="93" t="str">
        <f t="shared" si="15"/>
        <v>-</v>
      </c>
      <c r="T317" s="140">
        <f t="shared" si="17"/>
        <v>0</v>
      </c>
    </row>
    <row r="318" spans="1:21" ht="27.6" customHeight="1" x14ac:dyDescent="0.45">
      <c r="A318" s="66"/>
      <c r="H318" s="182" t="s">
        <v>130</v>
      </c>
      <c r="I318" s="182"/>
      <c r="J318" s="119"/>
      <c r="O318" s="72" t="s">
        <v>5654</v>
      </c>
      <c r="P318" s="93" t="str">
        <f t="shared" si="14"/>
        <v>-</v>
      </c>
      <c r="Q318" s="93" t="str">
        <f t="shared" si="15"/>
        <v>-</v>
      </c>
      <c r="T318" s="140">
        <f t="shared" si="17"/>
        <v>0</v>
      </c>
    </row>
    <row r="319" spans="1:21" ht="27.6" customHeight="1" x14ac:dyDescent="0.45">
      <c r="A319" s="66"/>
      <c r="H319" s="197" t="s">
        <v>131</v>
      </c>
      <c r="I319" s="198"/>
      <c r="J319" s="119"/>
      <c r="L319" s="57"/>
      <c r="M319" s="57"/>
      <c r="N319" s="57"/>
      <c r="O319" s="72" t="s">
        <v>5654</v>
      </c>
      <c r="P319" s="93" t="str">
        <f t="shared" si="14"/>
        <v>-</v>
      </c>
      <c r="Q319" s="93" t="str">
        <f t="shared" si="15"/>
        <v>-</v>
      </c>
      <c r="T319" s="140">
        <f t="shared" si="17"/>
        <v>0</v>
      </c>
    </row>
    <row r="320" spans="1:21" ht="15" customHeight="1" x14ac:dyDescent="0.45">
      <c r="A320" s="66"/>
      <c r="H320" s="1"/>
      <c r="I320" s="10"/>
      <c r="O320" s="72" t="s">
        <v>5654</v>
      </c>
      <c r="P320" s="93" t="str">
        <f t="shared" si="14"/>
        <v>-</v>
      </c>
      <c r="Q320" s="93" t="str">
        <f t="shared" si="15"/>
        <v>-</v>
      </c>
    </row>
    <row r="321" spans="1:21" ht="15" customHeight="1" x14ac:dyDescent="0.45">
      <c r="A321" s="66"/>
      <c r="H321" s="10" t="s">
        <v>132</v>
      </c>
      <c r="I321" s="10"/>
      <c r="O321" s="72" t="s">
        <v>5654</v>
      </c>
      <c r="P321" s="93" t="str">
        <f t="shared" si="14"/>
        <v>-</v>
      </c>
      <c r="Q321" s="93" t="str">
        <f t="shared" si="15"/>
        <v>-</v>
      </c>
    </row>
    <row r="322" spans="1:21" ht="27.6" customHeight="1" x14ac:dyDescent="0.45">
      <c r="A322" s="66"/>
      <c r="H322" s="189"/>
      <c r="I322" s="189"/>
      <c r="J322" s="189"/>
      <c r="K322" s="189"/>
      <c r="O322" s="72" t="s">
        <v>5654</v>
      </c>
      <c r="P322" s="93" t="str">
        <f t="shared" si="14"/>
        <v>-</v>
      </c>
      <c r="Q322" s="93" t="str">
        <f t="shared" si="15"/>
        <v>-</v>
      </c>
      <c r="R322" s="141">
        <f>IF(H322&lt;&gt;"",1,0)</f>
        <v>0</v>
      </c>
    </row>
    <row r="323" spans="1:21" ht="15" customHeight="1" x14ac:dyDescent="0.45">
      <c r="A323" s="66"/>
      <c r="O323" s="72" t="s">
        <v>5654</v>
      </c>
      <c r="P323" s="93" t="str">
        <f t="shared" si="14"/>
        <v>-</v>
      </c>
      <c r="Q323" s="93" t="str">
        <f t="shared" si="15"/>
        <v>-</v>
      </c>
    </row>
    <row r="324" spans="1:21" ht="15" customHeight="1" x14ac:dyDescent="0.45">
      <c r="A324" s="66"/>
      <c r="O324" s="72" t="s">
        <v>5654</v>
      </c>
      <c r="P324" s="93" t="str">
        <f t="shared" si="14"/>
        <v>-</v>
      </c>
      <c r="Q324" s="93" t="str">
        <f t="shared" si="15"/>
        <v>-</v>
      </c>
    </row>
    <row r="325" spans="1:21" ht="15" customHeight="1" x14ac:dyDescent="0.45">
      <c r="A325" s="66"/>
      <c r="B325" s="4"/>
      <c r="C325" s="4" t="s">
        <v>133</v>
      </c>
      <c r="D325" s="4"/>
      <c r="E325" s="4"/>
      <c r="F325" s="4"/>
      <c r="G325" s="4"/>
      <c r="H325" s="5"/>
      <c r="I325" s="4"/>
      <c r="J325" s="4"/>
      <c r="K325" s="4"/>
      <c r="O325" s="72" t="s">
        <v>5654</v>
      </c>
      <c r="P325" s="93" t="str">
        <f t="shared" si="14"/>
        <v>協議会等との連携上の課題についてお伺いします。</v>
      </c>
      <c r="Q325" s="93" t="str">
        <f t="shared" si="15"/>
        <v>-</v>
      </c>
    </row>
    <row r="326" spans="1:21" ht="15" customHeight="1" x14ac:dyDescent="0.45">
      <c r="A326" s="66"/>
      <c r="C326" s="25"/>
      <c r="D326" s="25"/>
      <c r="E326" s="25"/>
      <c r="F326" s="25"/>
      <c r="G326" s="25"/>
      <c r="H326" s="26"/>
      <c r="I326" s="25"/>
      <c r="J326" s="25"/>
      <c r="K326" s="25"/>
      <c r="O326" s="72" t="s">
        <v>5654</v>
      </c>
      <c r="P326" s="93" t="str">
        <f t="shared" si="14"/>
        <v>-</v>
      </c>
      <c r="Q326" s="93" t="str">
        <f t="shared" si="15"/>
        <v>-</v>
      </c>
    </row>
    <row r="327" spans="1:21" ht="15" customHeight="1" x14ac:dyDescent="0.45">
      <c r="A327" s="66"/>
      <c r="B327" s="68" t="str" cm="1">
        <f t="array" ref="B327">_xlfn.IFS(T330=1,"回答完了",AND(1&lt;=T331,T331&lt;=3,T335=R344,T341=R347),"回答完了",TRUE,"未回答")</f>
        <v>未回答</v>
      </c>
      <c r="C327" s="1" t="s">
        <v>5721</v>
      </c>
      <c r="E327" s="1" t="s">
        <v>114</v>
      </c>
      <c r="O327" s="72" t="s">
        <v>5654</v>
      </c>
      <c r="P327" s="93" t="str">
        <f t="shared" si="14"/>
        <v>質問15</v>
      </c>
      <c r="Q327" s="93" t="str">
        <f t="shared" si="15"/>
        <v>未回答</v>
      </c>
    </row>
    <row r="328" spans="1:21" ht="15" customHeight="1" x14ac:dyDescent="0.45">
      <c r="A328" s="66" t="s">
        <v>135</v>
      </c>
      <c r="E328" s="1" t="s">
        <v>136</v>
      </c>
      <c r="O328" s="72" t="s">
        <v>5654</v>
      </c>
      <c r="P328" s="93" t="str">
        <f t="shared" si="14"/>
        <v>-</v>
      </c>
      <c r="Q328" s="93" t="str">
        <f t="shared" si="15"/>
        <v>-</v>
      </c>
    </row>
    <row r="329" spans="1:21" ht="15" customHeight="1" thickBot="1" x14ac:dyDescent="0.5">
      <c r="A329" s="66"/>
      <c r="J329" s="16" t="str">
        <f>C327&amp;" 回答欄"</f>
        <v>質問15 回答欄</v>
      </c>
      <c r="O329" s="72" t="s">
        <v>5654</v>
      </c>
      <c r="P329" s="93" t="str">
        <f t="shared" si="14"/>
        <v>-</v>
      </c>
      <c r="Q329" s="93" t="str">
        <f t="shared" si="15"/>
        <v>-</v>
      </c>
    </row>
    <row r="330" spans="1:21" ht="27.6" customHeight="1" thickTop="1" x14ac:dyDescent="0.45">
      <c r="A330" s="66"/>
      <c r="H330" s="192" t="s">
        <v>137</v>
      </c>
      <c r="I330" s="192"/>
      <c r="J330" s="120"/>
      <c r="L330" s="78" t="s">
        <v>44</v>
      </c>
      <c r="O330" s="72" t="s">
        <v>5654</v>
      </c>
      <c r="P330" s="93" t="str">
        <f t="shared" si="14"/>
        <v>-</v>
      </c>
      <c r="Q330" s="93" t="str">
        <f t="shared" si="15"/>
        <v>-</v>
      </c>
      <c r="T330" s="140">
        <f>IF(J330&lt;&gt;"",1,0)</f>
        <v>0</v>
      </c>
      <c r="U330" s="143" t="s">
        <v>44</v>
      </c>
    </row>
    <row r="331" spans="1:21" ht="27.6" customHeight="1" x14ac:dyDescent="0.45">
      <c r="A331" s="66"/>
      <c r="H331" s="27" t="s">
        <v>138</v>
      </c>
      <c r="I331" s="28"/>
      <c r="J331" s="29"/>
      <c r="O331" s="72" t="s">
        <v>5654</v>
      </c>
      <c r="P331" s="93" t="str">
        <f t="shared" si="14"/>
        <v>-</v>
      </c>
      <c r="Q331" s="93" t="str">
        <f t="shared" si="15"/>
        <v>-</v>
      </c>
      <c r="T331" s="138">
        <f>SUM(T332:T341)</f>
        <v>0</v>
      </c>
    </row>
    <row r="332" spans="1:21" ht="27.6" customHeight="1" x14ac:dyDescent="0.45">
      <c r="A332" s="66"/>
      <c r="H332" s="193" t="s">
        <v>139</v>
      </c>
      <c r="I332" s="193"/>
      <c r="J332" s="118"/>
      <c r="O332" s="72" t="s">
        <v>5654</v>
      </c>
      <c r="P332" s="93" t="str">
        <f t="shared" si="14"/>
        <v>-</v>
      </c>
      <c r="Q332" s="93" t="str">
        <f t="shared" si="15"/>
        <v>-</v>
      </c>
      <c r="T332" s="140">
        <f>IF(J332&lt;&gt;"",1,0)</f>
        <v>0</v>
      </c>
    </row>
    <row r="333" spans="1:21" ht="27.6" customHeight="1" x14ac:dyDescent="0.45">
      <c r="A333" s="66"/>
      <c r="H333" s="182" t="s">
        <v>140</v>
      </c>
      <c r="I333" s="182"/>
      <c r="J333" s="119"/>
      <c r="O333" s="72" t="s">
        <v>5654</v>
      </c>
      <c r="P333" s="93" t="str">
        <f t="shared" si="14"/>
        <v>-</v>
      </c>
      <c r="Q333" s="93" t="str">
        <f t="shared" si="15"/>
        <v>-</v>
      </c>
      <c r="T333" s="140">
        <f>IF(J333&lt;&gt;"",1,0)</f>
        <v>0</v>
      </c>
    </row>
    <row r="334" spans="1:21" ht="27.6" customHeight="1" x14ac:dyDescent="0.45">
      <c r="A334" s="66"/>
      <c r="H334" s="182" t="s">
        <v>141</v>
      </c>
      <c r="I334" s="182"/>
      <c r="J334" s="119"/>
      <c r="O334" s="72" t="s">
        <v>5654</v>
      </c>
      <c r="P334" s="93" t="str">
        <f t="shared" si="14"/>
        <v>-</v>
      </c>
      <c r="Q334" s="93" t="str">
        <f t="shared" si="15"/>
        <v>-</v>
      </c>
      <c r="T334" s="140">
        <f>IF(J334&lt;&gt;"",1,0)</f>
        <v>0</v>
      </c>
    </row>
    <row r="335" spans="1:21" ht="27.6" customHeight="1" x14ac:dyDescent="0.45">
      <c r="A335" s="66"/>
      <c r="H335" s="192" t="s">
        <v>142</v>
      </c>
      <c r="I335" s="192"/>
      <c r="J335" s="119"/>
      <c r="L335" s="57"/>
      <c r="M335" s="57"/>
      <c r="N335" s="57"/>
      <c r="O335" s="72" t="s">
        <v>5654</v>
      </c>
      <c r="P335" s="93" t="str">
        <f t="shared" si="14"/>
        <v>-</v>
      </c>
      <c r="Q335" s="93" t="str">
        <f t="shared" si="15"/>
        <v>-</v>
      </c>
      <c r="T335" s="140">
        <f>IF(J335&lt;&gt;"",1,0)</f>
        <v>0</v>
      </c>
    </row>
    <row r="336" spans="1:21" ht="27.6" customHeight="1" x14ac:dyDescent="0.45">
      <c r="A336" s="66"/>
      <c r="H336" s="27" t="s">
        <v>143</v>
      </c>
      <c r="I336" s="28"/>
      <c r="J336" s="29"/>
      <c r="O336" s="72" t="s">
        <v>5654</v>
      </c>
      <c r="P336" s="93" t="str">
        <f t="shared" si="14"/>
        <v>-</v>
      </c>
      <c r="Q336" s="93" t="str">
        <f t="shared" si="15"/>
        <v>-</v>
      </c>
    </row>
    <row r="337" spans="1:20" ht="27.6" customHeight="1" x14ac:dyDescent="0.45">
      <c r="A337" s="66"/>
      <c r="H337" s="193" t="s">
        <v>144</v>
      </c>
      <c r="I337" s="193"/>
      <c r="J337" s="119"/>
      <c r="O337" s="72" t="s">
        <v>5654</v>
      </c>
      <c r="P337" s="93" t="str">
        <f t="shared" si="14"/>
        <v>-</v>
      </c>
      <c r="Q337" s="93" t="str">
        <f t="shared" si="15"/>
        <v>-</v>
      </c>
      <c r="T337" s="140">
        <f>IF(J337&lt;&gt;"",1,0)</f>
        <v>0</v>
      </c>
    </row>
    <row r="338" spans="1:20" ht="27.6" customHeight="1" x14ac:dyDescent="0.45">
      <c r="A338" s="66"/>
      <c r="H338" s="182" t="s">
        <v>145</v>
      </c>
      <c r="I338" s="182"/>
      <c r="J338" s="119"/>
      <c r="O338" s="72" t="s">
        <v>5654</v>
      </c>
      <c r="P338" s="93" t="str">
        <f t="shared" si="14"/>
        <v>-</v>
      </c>
      <c r="Q338" s="93" t="str">
        <f t="shared" si="15"/>
        <v>-</v>
      </c>
      <c r="T338" s="140">
        <f>IF(J338&lt;&gt;"",1,0)</f>
        <v>0</v>
      </c>
    </row>
    <row r="339" spans="1:20" ht="27.6" customHeight="1" x14ac:dyDescent="0.45">
      <c r="A339" s="66"/>
      <c r="H339" s="182" t="s">
        <v>146</v>
      </c>
      <c r="I339" s="182"/>
      <c r="J339" s="119"/>
      <c r="O339" s="72" t="s">
        <v>5654</v>
      </c>
      <c r="P339" s="93" t="str">
        <f t="shared" ref="P339:P402" si="18">IF(C339=0,"-",C339)</f>
        <v>-</v>
      </c>
      <c r="Q339" s="93" t="str">
        <f t="shared" ref="Q339:Q402" si="19">IF(B339=0,"-",B339)</f>
        <v>-</v>
      </c>
      <c r="T339" s="140">
        <f>IF(J339&lt;&gt;"",1,0)</f>
        <v>0</v>
      </c>
    </row>
    <row r="340" spans="1:20" ht="27.6" customHeight="1" x14ac:dyDescent="0.45">
      <c r="A340" s="66"/>
      <c r="H340" s="182" t="s">
        <v>147</v>
      </c>
      <c r="I340" s="182"/>
      <c r="J340" s="119"/>
      <c r="O340" s="72" t="s">
        <v>5654</v>
      </c>
      <c r="P340" s="93" t="str">
        <f t="shared" si="18"/>
        <v>-</v>
      </c>
      <c r="Q340" s="93" t="str">
        <f t="shared" si="19"/>
        <v>-</v>
      </c>
      <c r="T340" s="140">
        <f>IF(J340&lt;&gt;"",1,0)</f>
        <v>0</v>
      </c>
    </row>
    <row r="341" spans="1:20" ht="27.6" customHeight="1" x14ac:dyDescent="0.45">
      <c r="A341" s="66"/>
      <c r="H341" s="182" t="s">
        <v>148</v>
      </c>
      <c r="I341" s="182"/>
      <c r="J341" s="119"/>
      <c r="L341" s="57"/>
      <c r="M341" s="57"/>
      <c r="N341" s="57"/>
      <c r="O341" s="72" t="s">
        <v>5654</v>
      </c>
      <c r="P341" s="93" t="str">
        <f t="shared" si="18"/>
        <v>-</v>
      </c>
      <c r="Q341" s="93" t="str">
        <f t="shared" si="19"/>
        <v>-</v>
      </c>
      <c r="T341" s="140">
        <f>IF(J341&lt;&gt;"",1,0)</f>
        <v>0</v>
      </c>
    </row>
    <row r="342" spans="1:20" ht="15" customHeight="1" x14ac:dyDescent="0.45">
      <c r="A342" s="66"/>
      <c r="H342" s="1"/>
      <c r="I342" s="10"/>
      <c r="J342" s="3" t="str">
        <f>IF(COUNTIF(J332:J341,"○")&gt;3,"3つまで選択してください","")</f>
        <v/>
      </c>
      <c r="O342" s="72" t="s">
        <v>5654</v>
      </c>
      <c r="P342" s="93" t="str">
        <f t="shared" si="18"/>
        <v>-</v>
      </c>
      <c r="Q342" s="93" t="str">
        <f t="shared" si="19"/>
        <v>-</v>
      </c>
    </row>
    <row r="343" spans="1:20" ht="15" customHeight="1" x14ac:dyDescent="0.45">
      <c r="A343" s="66"/>
      <c r="H343" s="10" t="s">
        <v>88</v>
      </c>
      <c r="I343" s="10"/>
      <c r="O343" s="72" t="s">
        <v>5654</v>
      </c>
      <c r="P343" s="93" t="str">
        <f t="shared" si="18"/>
        <v>-</v>
      </c>
      <c r="Q343" s="93" t="str">
        <f t="shared" si="19"/>
        <v>-</v>
      </c>
    </row>
    <row r="344" spans="1:20" ht="27.6" customHeight="1" x14ac:dyDescent="0.45">
      <c r="A344" s="66"/>
      <c r="H344" s="189"/>
      <c r="I344" s="189"/>
      <c r="J344" s="189"/>
      <c r="K344" s="189"/>
      <c r="O344" s="72" t="s">
        <v>5654</v>
      </c>
      <c r="P344" s="93" t="str">
        <f t="shared" si="18"/>
        <v>-</v>
      </c>
      <c r="Q344" s="93" t="str">
        <f t="shared" si="19"/>
        <v>-</v>
      </c>
      <c r="R344" s="141">
        <f>IF(H344&lt;&gt;"",1,0)</f>
        <v>0</v>
      </c>
    </row>
    <row r="345" spans="1:20" ht="15" customHeight="1" x14ac:dyDescent="0.45">
      <c r="A345" s="66"/>
      <c r="H345" s="1"/>
      <c r="I345" s="10"/>
      <c r="O345" s="72" t="s">
        <v>5654</v>
      </c>
      <c r="P345" s="93" t="str">
        <f t="shared" si="18"/>
        <v>-</v>
      </c>
      <c r="Q345" s="93" t="str">
        <f t="shared" si="19"/>
        <v>-</v>
      </c>
    </row>
    <row r="346" spans="1:20" ht="15" customHeight="1" x14ac:dyDescent="0.45">
      <c r="A346" s="66"/>
      <c r="H346" s="10" t="s">
        <v>149</v>
      </c>
      <c r="I346" s="10"/>
      <c r="O346" s="72" t="s">
        <v>5654</v>
      </c>
      <c r="P346" s="93" t="str">
        <f t="shared" si="18"/>
        <v>-</v>
      </c>
      <c r="Q346" s="93" t="str">
        <f t="shared" si="19"/>
        <v>-</v>
      </c>
    </row>
    <row r="347" spans="1:20" ht="27.6" customHeight="1" x14ac:dyDescent="0.45">
      <c r="A347" s="66"/>
      <c r="H347" s="189"/>
      <c r="I347" s="189"/>
      <c r="J347" s="189"/>
      <c r="K347" s="189"/>
      <c r="O347" s="72" t="s">
        <v>5654</v>
      </c>
      <c r="P347" s="93" t="str">
        <f t="shared" si="18"/>
        <v>-</v>
      </c>
      <c r="Q347" s="93" t="str">
        <f t="shared" si="19"/>
        <v>-</v>
      </c>
      <c r="R347" s="141">
        <f>IF(H347&lt;&gt;"",1,0)</f>
        <v>0</v>
      </c>
    </row>
    <row r="348" spans="1:20" ht="15" customHeight="1" x14ac:dyDescent="0.45">
      <c r="A348" s="66"/>
      <c r="O348" s="72" t="s">
        <v>5654</v>
      </c>
      <c r="P348" s="93" t="str">
        <f t="shared" si="18"/>
        <v>-</v>
      </c>
      <c r="Q348" s="93" t="str">
        <f t="shared" si="19"/>
        <v>-</v>
      </c>
    </row>
    <row r="349" spans="1:20" ht="15" customHeight="1" x14ac:dyDescent="0.45">
      <c r="A349" s="66"/>
      <c r="O349" s="72" t="s">
        <v>5654</v>
      </c>
      <c r="P349" s="93" t="str">
        <f t="shared" si="18"/>
        <v>-</v>
      </c>
      <c r="Q349" s="93" t="str">
        <f t="shared" si="19"/>
        <v>-</v>
      </c>
    </row>
    <row r="350" spans="1:20" ht="15" customHeight="1" x14ac:dyDescent="0.45">
      <c r="A350" s="66"/>
      <c r="O350" s="72" t="s">
        <v>5654</v>
      </c>
      <c r="P350" s="93" t="str">
        <f t="shared" si="18"/>
        <v>-</v>
      </c>
      <c r="Q350" s="93" t="str">
        <f t="shared" si="19"/>
        <v>-</v>
      </c>
    </row>
    <row r="351" spans="1:20" ht="15" customHeight="1" x14ac:dyDescent="0.45">
      <c r="A351" s="66"/>
      <c r="B351" s="4"/>
      <c r="C351" s="4" t="s">
        <v>150</v>
      </c>
      <c r="D351" s="4"/>
      <c r="E351" s="4"/>
      <c r="F351" s="4"/>
      <c r="G351" s="4"/>
      <c r="H351" s="5"/>
      <c r="I351" s="4"/>
      <c r="J351" s="4"/>
      <c r="K351" s="4"/>
      <c r="O351" s="72" t="s">
        <v>5654</v>
      </c>
      <c r="P351" s="93" t="str">
        <f t="shared" si="18"/>
        <v>地域連携推進会議の実施・参加状況について、お伺いします。</v>
      </c>
      <c r="Q351" s="93" t="str">
        <f t="shared" si="19"/>
        <v>-</v>
      </c>
    </row>
    <row r="352" spans="1:20" ht="15" customHeight="1" x14ac:dyDescent="0.45">
      <c r="A352" s="66"/>
      <c r="C352" s="25"/>
      <c r="D352" s="25"/>
      <c r="E352" s="25"/>
      <c r="F352" s="25"/>
      <c r="G352" s="25"/>
      <c r="H352" s="26"/>
      <c r="I352" s="25"/>
      <c r="J352" s="25"/>
      <c r="K352" s="25"/>
      <c r="O352" s="72" t="s">
        <v>5654</v>
      </c>
      <c r="P352" s="93" t="str">
        <f t="shared" si="18"/>
        <v>-</v>
      </c>
      <c r="Q352" s="93" t="str">
        <f t="shared" si="19"/>
        <v>-</v>
      </c>
    </row>
    <row r="353" spans="1:21" ht="15" customHeight="1" x14ac:dyDescent="0.45">
      <c r="A353" s="66" t="s">
        <v>151</v>
      </c>
      <c r="B353" s="68" t="str">
        <f>IF(AND(T356=1,T367=1,U367=1),"回答完了 ","未回答")</f>
        <v>未回答</v>
      </c>
      <c r="C353" s="1" t="s">
        <v>5722</v>
      </c>
      <c r="D353" s="6">
        <v>1</v>
      </c>
      <c r="E353" s="1" t="s">
        <v>5747</v>
      </c>
      <c r="O353" s="72" t="s">
        <v>5654</v>
      </c>
      <c r="P353" s="93" t="str">
        <f t="shared" si="18"/>
        <v>質問16</v>
      </c>
      <c r="Q353" s="93" t="str">
        <f t="shared" si="19"/>
        <v>未回答</v>
      </c>
    </row>
    <row r="354" spans="1:21" ht="15" customHeight="1" x14ac:dyDescent="0.45">
      <c r="A354" s="66"/>
      <c r="E354" s="1" t="s">
        <v>153</v>
      </c>
      <c r="H354" s="1"/>
      <c r="O354" s="72" t="s">
        <v>5654</v>
      </c>
      <c r="P354" s="93" t="str">
        <f t="shared" si="18"/>
        <v>-</v>
      </c>
      <c r="Q354" s="93" t="str">
        <f t="shared" si="19"/>
        <v>-</v>
      </c>
    </row>
    <row r="355" spans="1:21" ht="15" customHeight="1" x14ac:dyDescent="0.45">
      <c r="A355" s="66"/>
      <c r="E355" s="1" t="s">
        <v>154</v>
      </c>
      <c r="J355" s="190"/>
      <c r="K355" s="190"/>
      <c r="O355" s="72" t="s">
        <v>5654</v>
      </c>
      <c r="P355" s="93" t="str">
        <f t="shared" si="18"/>
        <v>-</v>
      </c>
      <c r="Q355" s="93" t="str">
        <f t="shared" si="19"/>
        <v>-</v>
      </c>
    </row>
    <row r="356" spans="1:21" ht="15" customHeight="1" thickBot="1" x14ac:dyDescent="0.5">
      <c r="A356" s="66"/>
      <c r="J356" s="194" t="str">
        <f>C353&amp;"("&amp;D353&amp;")回答欄"</f>
        <v>質問16(1)回答欄</v>
      </c>
      <c r="K356" s="194"/>
      <c r="O356" s="72" t="s">
        <v>5654</v>
      </c>
      <c r="P356" s="93" t="str">
        <f t="shared" si="18"/>
        <v>-</v>
      </c>
      <c r="Q356" s="93" t="str">
        <f t="shared" si="19"/>
        <v>-</v>
      </c>
      <c r="T356" s="138">
        <f>IF(SUM(T357:T360)=4,1,0)</f>
        <v>0</v>
      </c>
      <c r="U356" s="93" t="s">
        <v>5782</v>
      </c>
    </row>
    <row r="357" spans="1:21" ht="27.6" customHeight="1" thickTop="1" x14ac:dyDescent="0.3">
      <c r="A357" s="66"/>
      <c r="F357" s="1" t="s">
        <v>5780</v>
      </c>
      <c r="I357" s="12" t="s">
        <v>155</v>
      </c>
      <c r="J357" s="195"/>
      <c r="K357" s="196"/>
      <c r="L357" s="94"/>
      <c r="O357" s="72" t="s">
        <v>5654</v>
      </c>
      <c r="P357" s="93" t="str">
        <f t="shared" si="18"/>
        <v>-</v>
      </c>
      <c r="Q357" s="93" t="str">
        <f t="shared" si="19"/>
        <v>-</v>
      </c>
      <c r="T357" s="140">
        <f>IF(J357&lt;&gt;"",1,0)</f>
        <v>0</v>
      </c>
    </row>
    <row r="358" spans="1:21" ht="27.6" customHeight="1" x14ac:dyDescent="0.3">
      <c r="A358" s="66"/>
      <c r="F358" s="1" t="s">
        <v>5748</v>
      </c>
      <c r="H358" s="1"/>
      <c r="I358" s="92" t="s">
        <v>5779</v>
      </c>
      <c r="J358" s="121"/>
      <c r="K358" s="152" t="s">
        <v>34</v>
      </c>
      <c r="L358" s="94"/>
      <c r="O358" s="72" t="s">
        <v>5654</v>
      </c>
      <c r="P358" s="93" t="str">
        <f t="shared" si="18"/>
        <v>-</v>
      </c>
      <c r="Q358" s="93" t="str">
        <f t="shared" si="19"/>
        <v>-</v>
      </c>
      <c r="T358" s="140" cm="1">
        <f t="array" ref="T358">_xlfn.IFS(J357&lt;&gt;$F$357,1,J358&lt;&gt;"",1,TRUE,0)</f>
        <v>1</v>
      </c>
    </row>
    <row r="359" spans="1:21" ht="27.6" customHeight="1" x14ac:dyDescent="0.3">
      <c r="A359" s="66"/>
      <c r="F359" s="1" t="s">
        <v>5749</v>
      </c>
      <c r="I359" s="12" t="s">
        <v>156</v>
      </c>
      <c r="J359" s="180"/>
      <c r="K359" s="181"/>
      <c r="L359" s="94"/>
      <c r="O359" s="72" t="s">
        <v>5654</v>
      </c>
      <c r="P359" s="93" t="str">
        <f t="shared" si="18"/>
        <v>-</v>
      </c>
      <c r="Q359" s="93" t="str">
        <f t="shared" si="19"/>
        <v>-</v>
      </c>
      <c r="T359" s="140">
        <f t="shared" ref="T359" si="20">IF(J359&lt;&gt;"",1,0)</f>
        <v>0</v>
      </c>
    </row>
    <row r="360" spans="1:21" ht="27.6" customHeight="1" x14ac:dyDescent="0.3">
      <c r="A360" s="66"/>
      <c r="I360" s="92" t="s">
        <v>5779</v>
      </c>
      <c r="J360" s="121"/>
      <c r="K360" s="152" t="s">
        <v>34</v>
      </c>
      <c r="L360" s="73"/>
      <c r="O360" s="72" t="s">
        <v>5654</v>
      </c>
      <c r="P360" s="93" t="str">
        <f t="shared" si="18"/>
        <v>-</v>
      </c>
      <c r="Q360" s="93" t="str">
        <f t="shared" si="19"/>
        <v>-</v>
      </c>
      <c r="T360" s="140" cm="1">
        <f t="array" ref="T360">_xlfn.IFS(J359&lt;&gt;$F$357,1,J360&lt;&gt;"",1,TRUE,0)</f>
        <v>1</v>
      </c>
    </row>
    <row r="361" spans="1:21" ht="27.6" customHeight="1" x14ac:dyDescent="0.45">
      <c r="A361" s="66"/>
      <c r="O361" s="72" t="s">
        <v>5654</v>
      </c>
      <c r="P361" s="93" t="str">
        <f t="shared" si="18"/>
        <v>-</v>
      </c>
      <c r="Q361" s="93" t="str">
        <f t="shared" si="19"/>
        <v>-</v>
      </c>
    </row>
    <row r="362" spans="1:21" ht="27.6" customHeight="1" x14ac:dyDescent="0.3">
      <c r="A362" s="66"/>
      <c r="J362"/>
      <c r="K362"/>
      <c r="L362" s="73"/>
      <c r="O362" s="72" t="s">
        <v>5654</v>
      </c>
      <c r="P362" s="93" t="str">
        <f t="shared" si="18"/>
        <v>-</v>
      </c>
      <c r="Q362" s="93" t="str">
        <f t="shared" si="19"/>
        <v>-</v>
      </c>
    </row>
    <row r="363" spans="1:21" ht="15" customHeight="1" x14ac:dyDescent="0.3">
      <c r="A363" s="66" t="s">
        <v>157</v>
      </c>
      <c r="D363" s="6">
        <v>2</v>
      </c>
      <c r="E363" s="1" t="s">
        <v>5888</v>
      </c>
      <c r="J363"/>
      <c r="K363"/>
      <c r="L363" s="73"/>
      <c r="O363" s="72" t="s">
        <v>5654</v>
      </c>
      <c r="P363" s="93" t="str">
        <f t="shared" si="18"/>
        <v>-</v>
      </c>
      <c r="Q363" s="93" t="str">
        <f t="shared" si="19"/>
        <v>-</v>
      </c>
      <c r="S363" s="93" t="s">
        <v>155</v>
      </c>
      <c r="T363" s="138">
        <f>IF(J357=F357,1,0)</f>
        <v>0</v>
      </c>
      <c r="U363" s="93" t="s">
        <v>5780</v>
      </c>
    </row>
    <row r="364" spans="1:21" ht="15" customHeight="1" x14ac:dyDescent="0.3">
      <c r="A364" s="66"/>
      <c r="E364" s="1" t="s">
        <v>5750</v>
      </c>
      <c r="J364"/>
      <c r="K364"/>
      <c r="L364" s="73"/>
      <c r="O364" s="72" t="s">
        <v>5654</v>
      </c>
      <c r="P364" s="93" t="str">
        <f t="shared" si="18"/>
        <v>-</v>
      </c>
      <c r="Q364" s="93" t="str">
        <f t="shared" si="19"/>
        <v>-</v>
      </c>
      <c r="S364" s="93" t="s">
        <v>156</v>
      </c>
      <c r="T364" s="138">
        <f>IF(J359=F357,1,0)</f>
        <v>0</v>
      </c>
      <c r="U364" s="93" t="s">
        <v>5780</v>
      </c>
    </row>
    <row r="365" spans="1:21" ht="15" customHeight="1" x14ac:dyDescent="0.45">
      <c r="A365" s="66"/>
      <c r="E365" s="1" t="s">
        <v>153</v>
      </c>
      <c r="O365" s="72" t="s">
        <v>5654</v>
      </c>
      <c r="P365" s="93" t="str">
        <f t="shared" si="18"/>
        <v>-</v>
      </c>
      <c r="Q365" s="93" t="str">
        <f t="shared" si="19"/>
        <v>-</v>
      </c>
    </row>
    <row r="366" spans="1:21" ht="15" customHeight="1" x14ac:dyDescent="0.45">
      <c r="A366" s="66"/>
      <c r="E366" s="1" t="s">
        <v>154</v>
      </c>
      <c r="O366" s="72" t="s">
        <v>5654</v>
      </c>
      <c r="P366" s="93" t="str">
        <f t="shared" si="18"/>
        <v>-</v>
      </c>
      <c r="Q366" s="93" t="str">
        <f t="shared" si="19"/>
        <v>-</v>
      </c>
    </row>
    <row r="367" spans="1:21" ht="15" customHeight="1" x14ac:dyDescent="0.45">
      <c r="A367" s="66"/>
      <c r="J367" s="191" t="str">
        <f>C353&amp;"("&amp;D363&amp;")回答欄"</f>
        <v>質問16(2)回答欄</v>
      </c>
      <c r="K367" s="191"/>
      <c r="O367" s="72" t="s">
        <v>5654</v>
      </c>
      <c r="P367" s="93" t="str">
        <f t="shared" si="18"/>
        <v>-</v>
      </c>
      <c r="Q367" s="93" t="str">
        <f t="shared" si="19"/>
        <v>-</v>
      </c>
      <c r="T367" s="151" cm="1">
        <f t="array" ref="T367">_xlfn.IFS(T363=0,1,T368=1,1,TRUE,0)</f>
        <v>1</v>
      </c>
      <c r="U367" s="151" cm="1">
        <f t="array" ref="U367">_xlfn.IFS(T364=0,1,U368=1,1,TRUE,0)</f>
        <v>1</v>
      </c>
    </row>
    <row r="368" spans="1:21" ht="15" customHeight="1" thickBot="1" x14ac:dyDescent="0.5">
      <c r="A368" s="1"/>
      <c r="J368" s="85" t="s">
        <v>5769</v>
      </c>
      <c r="K368" s="85" t="s">
        <v>5770</v>
      </c>
      <c r="O368" s="72" t="s">
        <v>5654</v>
      </c>
      <c r="P368" s="93" t="str">
        <f t="shared" si="18"/>
        <v>-</v>
      </c>
      <c r="Q368" s="93" t="str">
        <f t="shared" si="19"/>
        <v>-</v>
      </c>
      <c r="T368" s="138">
        <f>IF(AND(T369=1,SUM(T371:T382)&gt;=1,T382=S385),1,0)</f>
        <v>0</v>
      </c>
      <c r="U368" s="138">
        <f>IF(AND(U369=1,SUM(U371:U382)&gt;=1,U382=S388),1,0)</f>
        <v>0</v>
      </c>
    </row>
    <row r="369" spans="1:21" ht="27.6" customHeight="1" thickTop="1" x14ac:dyDescent="0.45">
      <c r="A369" s="66"/>
      <c r="H369" s="1"/>
      <c r="I369" s="21" t="s">
        <v>5751</v>
      </c>
      <c r="J369" s="122"/>
      <c r="K369" s="122"/>
      <c r="O369" s="72" t="s">
        <v>5654</v>
      </c>
      <c r="P369" s="93" t="str">
        <f t="shared" si="18"/>
        <v>-</v>
      </c>
      <c r="Q369" s="93" t="str">
        <f t="shared" si="19"/>
        <v>-</v>
      </c>
      <c r="T369" s="140">
        <f>IF(J369&lt;&gt;"",1,0)</f>
        <v>0</v>
      </c>
      <c r="U369" s="140">
        <f>IF(K369&lt;&gt;"",1,0)</f>
        <v>0</v>
      </c>
    </row>
    <row r="370" spans="1:21" ht="27.6" customHeight="1" x14ac:dyDescent="0.45">
      <c r="A370" s="66"/>
      <c r="H370" s="1"/>
      <c r="I370" s="87" t="s">
        <v>5752</v>
      </c>
      <c r="J370" s="88"/>
      <c r="K370" s="89"/>
      <c r="O370" s="72" t="s">
        <v>5654</v>
      </c>
      <c r="P370" s="93" t="str">
        <f t="shared" si="18"/>
        <v>-</v>
      </c>
      <c r="Q370" s="93" t="str">
        <f t="shared" si="19"/>
        <v>-</v>
      </c>
      <c r="T370" s="147"/>
      <c r="U370" s="147"/>
    </row>
    <row r="371" spans="1:21" ht="27.6" customHeight="1" x14ac:dyDescent="0.45">
      <c r="A371" s="66"/>
      <c r="H371" s="1"/>
      <c r="I371" s="86" t="s">
        <v>5753</v>
      </c>
      <c r="J371" s="123"/>
      <c r="K371" s="123"/>
      <c r="O371" s="72" t="s">
        <v>5654</v>
      </c>
      <c r="P371" s="93" t="str">
        <f t="shared" si="18"/>
        <v>-</v>
      </c>
      <c r="Q371" s="93" t="str">
        <f t="shared" si="19"/>
        <v>-</v>
      </c>
      <c r="T371" s="140">
        <f t="shared" ref="T371:U374" si="21">IF(J371&lt;&gt;"",1,0)</f>
        <v>0</v>
      </c>
      <c r="U371" s="140">
        <f t="shared" si="21"/>
        <v>0</v>
      </c>
    </row>
    <row r="372" spans="1:21" ht="27.6" customHeight="1" x14ac:dyDescent="0.45">
      <c r="A372" s="66"/>
      <c r="H372" s="1"/>
      <c r="I372" s="86" t="s">
        <v>5754</v>
      </c>
      <c r="J372" s="123"/>
      <c r="K372" s="123"/>
      <c r="O372" s="72" t="s">
        <v>5654</v>
      </c>
      <c r="P372" s="93" t="str">
        <f t="shared" si="18"/>
        <v>-</v>
      </c>
      <c r="Q372" s="93" t="str">
        <f t="shared" si="19"/>
        <v>-</v>
      </c>
      <c r="T372" s="140">
        <f t="shared" si="21"/>
        <v>0</v>
      </c>
      <c r="U372" s="140">
        <f t="shared" si="21"/>
        <v>0</v>
      </c>
    </row>
    <row r="373" spans="1:21" ht="27.6" customHeight="1" x14ac:dyDescent="0.45">
      <c r="A373" s="66"/>
      <c r="H373" s="1"/>
      <c r="I373" s="86" t="s">
        <v>5755</v>
      </c>
      <c r="J373" s="123"/>
      <c r="K373" s="123"/>
      <c r="O373" s="72" t="s">
        <v>5654</v>
      </c>
      <c r="P373" s="93" t="str">
        <f t="shared" si="18"/>
        <v>-</v>
      </c>
      <c r="Q373" s="93" t="str">
        <f t="shared" si="19"/>
        <v>-</v>
      </c>
      <c r="T373" s="140">
        <f t="shared" si="21"/>
        <v>0</v>
      </c>
      <c r="U373" s="140">
        <f t="shared" si="21"/>
        <v>0</v>
      </c>
    </row>
    <row r="374" spans="1:21" ht="27.6" customHeight="1" x14ac:dyDescent="0.45">
      <c r="A374" s="66"/>
      <c r="H374" s="1"/>
      <c r="I374" s="86" t="s">
        <v>5756</v>
      </c>
      <c r="J374" s="123"/>
      <c r="K374" s="123"/>
      <c r="O374" s="72" t="s">
        <v>5654</v>
      </c>
      <c r="P374" s="93" t="str">
        <f t="shared" si="18"/>
        <v>-</v>
      </c>
      <c r="Q374" s="93" t="str">
        <f t="shared" si="19"/>
        <v>-</v>
      </c>
      <c r="T374" s="140">
        <f t="shared" si="21"/>
        <v>0</v>
      </c>
      <c r="U374" s="140">
        <f t="shared" si="21"/>
        <v>0</v>
      </c>
    </row>
    <row r="375" spans="1:21" ht="27.6" customHeight="1" x14ac:dyDescent="0.45">
      <c r="A375" s="66"/>
      <c r="H375" s="1"/>
      <c r="I375" s="86" t="s">
        <v>5757</v>
      </c>
      <c r="J375" s="123"/>
      <c r="K375" s="123"/>
      <c r="O375" s="72" t="s">
        <v>5654</v>
      </c>
      <c r="P375" s="93" t="str">
        <f t="shared" si="18"/>
        <v>-</v>
      </c>
      <c r="Q375" s="93" t="str">
        <f t="shared" si="19"/>
        <v>-</v>
      </c>
      <c r="T375" s="140">
        <f t="shared" ref="T375:U381" si="22">IF(J375&lt;&gt;"",1,0)</f>
        <v>0</v>
      </c>
      <c r="U375" s="140">
        <f t="shared" si="22"/>
        <v>0</v>
      </c>
    </row>
    <row r="376" spans="1:21" ht="27.6" customHeight="1" x14ac:dyDescent="0.45">
      <c r="A376" s="66"/>
      <c r="H376" s="1"/>
      <c r="I376" s="86" t="s">
        <v>5758</v>
      </c>
      <c r="J376" s="123"/>
      <c r="K376" s="123"/>
      <c r="O376" s="72" t="s">
        <v>5654</v>
      </c>
      <c r="P376" s="93" t="str">
        <f t="shared" si="18"/>
        <v>-</v>
      </c>
      <c r="Q376" s="93" t="str">
        <f t="shared" si="19"/>
        <v>-</v>
      </c>
      <c r="T376" s="140">
        <f t="shared" si="22"/>
        <v>0</v>
      </c>
      <c r="U376" s="140">
        <f t="shared" si="22"/>
        <v>0</v>
      </c>
    </row>
    <row r="377" spans="1:21" ht="27.6" customHeight="1" x14ac:dyDescent="0.45">
      <c r="A377" s="66"/>
      <c r="H377" s="1"/>
      <c r="I377" s="86" t="s">
        <v>5759</v>
      </c>
      <c r="J377" s="123"/>
      <c r="K377" s="123"/>
      <c r="O377" s="72" t="s">
        <v>5654</v>
      </c>
      <c r="P377" s="93" t="str">
        <f t="shared" si="18"/>
        <v>-</v>
      </c>
      <c r="Q377" s="93" t="str">
        <f t="shared" si="19"/>
        <v>-</v>
      </c>
      <c r="T377" s="140">
        <f t="shared" si="22"/>
        <v>0</v>
      </c>
      <c r="U377" s="140">
        <f t="shared" si="22"/>
        <v>0</v>
      </c>
    </row>
    <row r="378" spans="1:21" ht="27.6" customHeight="1" x14ac:dyDescent="0.45">
      <c r="A378" s="66"/>
      <c r="H378" s="1"/>
      <c r="I378" s="86" t="s">
        <v>5760</v>
      </c>
      <c r="J378" s="123"/>
      <c r="K378" s="123"/>
      <c r="O378" s="72" t="s">
        <v>5654</v>
      </c>
      <c r="P378" s="93" t="str">
        <f t="shared" si="18"/>
        <v>-</v>
      </c>
      <c r="Q378" s="93" t="str">
        <f t="shared" si="19"/>
        <v>-</v>
      </c>
      <c r="T378" s="140">
        <f t="shared" si="22"/>
        <v>0</v>
      </c>
      <c r="U378" s="140">
        <f t="shared" si="22"/>
        <v>0</v>
      </c>
    </row>
    <row r="379" spans="1:21" ht="27.6" customHeight="1" x14ac:dyDescent="0.45">
      <c r="A379" s="66"/>
      <c r="H379" s="1"/>
      <c r="I379" s="86" t="s">
        <v>5761</v>
      </c>
      <c r="J379" s="123"/>
      <c r="K379" s="123"/>
      <c r="O379" s="72" t="s">
        <v>5654</v>
      </c>
      <c r="P379" s="93" t="str">
        <f t="shared" si="18"/>
        <v>-</v>
      </c>
      <c r="Q379" s="93" t="str">
        <f t="shared" si="19"/>
        <v>-</v>
      </c>
      <c r="T379" s="140">
        <f t="shared" si="22"/>
        <v>0</v>
      </c>
      <c r="U379" s="140">
        <f t="shared" si="22"/>
        <v>0</v>
      </c>
    </row>
    <row r="380" spans="1:21" ht="27.6" customHeight="1" x14ac:dyDescent="0.45">
      <c r="A380" s="66"/>
      <c r="H380" s="1"/>
      <c r="I380" s="82" t="s">
        <v>5762</v>
      </c>
      <c r="J380" s="123"/>
      <c r="K380" s="123"/>
      <c r="O380" s="72" t="s">
        <v>5654</v>
      </c>
      <c r="P380" s="93" t="str">
        <f t="shared" si="18"/>
        <v>-</v>
      </c>
      <c r="Q380" s="93" t="str">
        <f t="shared" si="19"/>
        <v>-</v>
      </c>
      <c r="T380" s="140">
        <f t="shared" si="22"/>
        <v>0</v>
      </c>
      <c r="U380" s="140">
        <f t="shared" si="22"/>
        <v>0</v>
      </c>
    </row>
    <row r="381" spans="1:21" ht="27.6" customHeight="1" x14ac:dyDescent="0.45">
      <c r="A381" s="66"/>
      <c r="H381" s="1"/>
      <c r="I381" s="82" t="s">
        <v>5763</v>
      </c>
      <c r="J381" s="123"/>
      <c r="K381" s="123"/>
      <c r="O381" s="72" t="s">
        <v>5654</v>
      </c>
      <c r="P381" s="93" t="str">
        <f t="shared" si="18"/>
        <v>-</v>
      </c>
      <c r="Q381" s="93" t="str">
        <f t="shared" si="19"/>
        <v>-</v>
      </c>
      <c r="T381" s="140">
        <f t="shared" si="22"/>
        <v>0</v>
      </c>
      <c r="U381" s="140">
        <f t="shared" si="22"/>
        <v>0</v>
      </c>
    </row>
    <row r="382" spans="1:21" ht="27" customHeight="1" x14ac:dyDescent="0.45">
      <c r="A382" s="66"/>
      <c r="H382" s="1"/>
      <c r="I382" s="82" t="s">
        <v>5764</v>
      </c>
      <c r="J382" s="123"/>
      <c r="K382" s="123"/>
      <c r="L382" s="57"/>
      <c r="M382" s="57"/>
      <c r="N382" s="57"/>
      <c r="O382" s="72" t="s">
        <v>5654</v>
      </c>
      <c r="P382" s="93" t="str">
        <f t="shared" si="18"/>
        <v>-</v>
      </c>
      <c r="Q382" s="93" t="str">
        <f t="shared" si="19"/>
        <v>-</v>
      </c>
      <c r="T382" s="140">
        <f>IF(J382&lt;&gt;"",1,0)</f>
        <v>0</v>
      </c>
      <c r="U382" s="140">
        <f>IF(K382&lt;&gt;"",1,0)</f>
        <v>0</v>
      </c>
    </row>
    <row r="383" spans="1:21" ht="15" customHeight="1" x14ac:dyDescent="0.45">
      <c r="A383" s="66"/>
      <c r="H383" s="1"/>
      <c r="I383" s="10"/>
      <c r="O383" s="72" t="s">
        <v>5654</v>
      </c>
      <c r="P383" s="93" t="str">
        <f t="shared" si="18"/>
        <v>-</v>
      </c>
      <c r="Q383" s="93" t="str">
        <f t="shared" si="19"/>
        <v>-</v>
      </c>
    </row>
    <row r="384" spans="1:21" ht="15" customHeight="1" x14ac:dyDescent="0.45">
      <c r="A384" s="66"/>
      <c r="H384" s="1"/>
      <c r="I384" s="10" t="s">
        <v>5771</v>
      </c>
      <c r="J384" s="10"/>
      <c r="O384" s="72" t="s">
        <v>5654</v>
      </c>
      <c r="P384" s="93" t="str">
        <f t="shared" si="18"/>
        <v>-</v>
      </c>
      <c r="Q384" s="93" t="str">
        <f t="shared" si="19"/>
        <v>-</v>
      </c>
    </row>
    <row r="385" spans="1:20" ht="27.6" customHeight="1" x14ac:dyDescent="0.45">
      <c r="A385" s="66"/>
      <c r="H385" s="1"/>
      <c r="I385" s="186"/>
      <c r="J385" s="187"/>
      <c r="K385" s="188"/>
      <c r="O385" s="72" t="s">
        <v>5654</v>
      </c>
      <c r="P385" s="93" t="str">
        <f t="shared" si="18"/>
        <v>-</v>
      </c>
      <c r="Q385" s="93" t="str">
        <f t="shared" si="19"/>
        <v>-</v>
      </c>
      <c r="S385" s="141">
        <f>IF(I385&lt;&gt;"",1,0)</f>
        <v>0</v>
      </c>
    </row>
    <row r="386" spans="1:20" ht="15" customHeight="1" x14ac:dyDescent="0.45">
      <c r="A386" s="66"/>
      <c r="O386" s="72" t="s">
        <v>5654</v>
      </c>
      <c r="P386" s="93" t="str">
        <f t="shared" si="18"/>
        <v>-</v>
      </c>
      <c r="Q386" s="93" t="str">
        <f t="shared" si="19"/>
        <v>-</v>
      </c>
    </row>
    <row r="387" spans="1:20" ht="15" customHeight="1" x14ac:dyDescent="0.45">
      <c r="A387" s="66"/>
      <c r="H387" s="1"/>
      <c r="I387" s="10" t="s">
        <v>5772</v>
      </c>
      <c r="J387" s="10"/>
      <c r="O387" s="72" t="s">
        <v>5654</v>
      </c>
      <c r="P387" s="93" t="str">
        <f t="shared" si="18"/>
        <v>-</v>
      </c>
      <c r="Q387" s="93" t="str">
        <f t="shared" si="19"/>
        <v>-</v>
      </c>
    </row>
    <row r="388" spans="1:20" ht="27.6" customHeight="1" x14ac:dyDescent="0.45">
      <c r="A388" s="66"/>
      <c r="H388" s="1"/>
      <c r="I388" s="186"/>
      <c r="J388" s="187"/>
      <c r="K388" s="188"/>
      <c r="O388" s="72" t="s">
        <v>5654</v>
      </c>
      <c r="P388" s="93" t="str">
        <f t="shared" si="18"/>
        <v>-</v>
      </c>
      <c r="Q388" s="93" t="str">
        <f t="shared" si="19"/>
        <v>-</v>
      </c>
      <c r="S388" s="141">
        <f>IF(I388&lt;&gt;"",1,0)</f>
        <v>0</v>
      </c>
    </row>
    <row r="389" spans="1:20" ht="15" customHeight="1" x14ac:dyDescent="0.45">
      <c r="A389" s="66"/>
      <c r="O389" s="72" t="s">
        <v>5654</v>
      </c>
      <c r="P389" s="93" t="str">
        <f t="shared" si="18"/>
        <v>-</v>
      </c>
      <c r="Q389" s="93" t="str">
        <f t="shared" si="19"/>
        <v>-</v>
      </c>
    </row>
    <row r="390" spans="1:20" ht="15" customHeight="1" x14ac:dyDescent="0.45">
      <c r="A390" s="66"/>
      <c r="H390" s="1"/>
      <c r="O390" s="72" t="s">
        <v>5654</v>
      </c>
      <c r="P390" s="93" t="str">
        <f t="shared" si="18"/>
        <v>-</v>
      </c>
      <c r="Q390" s="93" t="str">
        <f t="shared" si="19"/>
        <v>-</v>
      </c>
    </row>
    <row r="391" spans="1:20" ht="15" customHeight="1" x14ac:dyDescent="0.45">
      <c r="A391" s="66"/>
      <c r="O391" s="72" t="s">
        <v>5654</v>
      </c>
      <c r="P391" s="93" t="str">
        <f t="shared" si="18"/>
        <v>-</v>
      </c>
      <c r="Q391" s="93" t="str">
        <f t="shared" si="19"/>
        <v>-</v>
      </c>
    </row>
    <row r="392" spans="1:20" ht="15" customHeight="1" x14ac:dyDescent="0.45">
      <c r="A392" s="66"/>
      <c r="O392" s="72" t="s">
        <v>5654</v>
      </c>
      <c r="P392" s="93" t="str">
        <f t="shared" si="18"/>
        <v>-</v>
      </c>
      <c r="Q392" s="93" t="str">
        <f t="shared" si="19"/>
        <v>-</v>
      </c>
    </row>
    <row r="393" spans="1:20" ht="15" customHeight="1" x14ac:dyDescent="0.45">
      <c r="A393" s="66"/>
      <c r="B393" s="4"/>
      <c r="C393" s="4" t="s">
        <v>160</v>
      </c>
      <c r="D393" s="4"/>
      <c r="E393" s="4"/>
      <c r="F393" s="4"/>
      <c r="G393" s="4"/>
      <c r="H393" s="4"/>
      <c r="I393" s="4"/>
      <c r="J393" s="4"/>
      <c r="K393" s="4"/>
      <c r="O393" s="72" t="s">
        <v>5654</v>
      </c>
      <c r="P393" s="93" t="str">
        <f t="shared" si="18"/>
        <v>相談支援との連携</v>
      </c>
      <c r="Q393" s="93" t="str">
        <f t="shared" si="19"/>
        <v>-</v>
      </c>
    </row>
    <row r="394" spans="1:20" ht="15" customHeight="1" x14ac:dyDescent="0.45">
      <c r="A394" s="66"/>
      <c r="O394" s="72" t="s">
        <v>5654</v>
      </c>
      <c r="P394" s="93" t="str">
        <f t="shared" si="18"/>
        <v>-</v>
      </c>
      <c r="Q394" s="93" t="str">
        <f t="shared" si="19"/>
        <v>-</v>
      </c>
    </row>
    <row r="395" spans="1:20" ht="15" customHeight="1" x14ac:dyDescent="0.45">
      <c r="A395" s="66" t="s">
        <v>12</v>
      </c>
      <c r="B395" s="68" t="str">
        <f>IF(AND(T397=1,T405=2,T414=1),"回答完了","未回答")</f>
        <v>未回答</v>
      </c>
      <c r="C395" s="1" t="s">
        <v>5724</v>
      </c>
      <c r="D395" s="6">
        <v>1</v>
      </c>
      <c r="E395" s="1" t="s">
        <v>5787</v>
      </c>
      <c r="O395" s="72" t="s">
        <v>5654</v>
      </c>
      <c r="P395" s="93" t="str">
        <f t="shared" si="18"/>
        <v>質問17</v>
      </c>
      <c r="Q395" s="93" t="str">
        <f t="shared" si="19"/>
        <v>未回答</v>
      </c>
    </row>
    <row r="396" spans="1:20" ht="15" customHeight="1" thickBot="1" x14ac:dyDescent="0.5">
      <c r="A396" s="66"/>
      <c r="J396" s="8" t="str">
        <f>C395&amp;"("&amp;D395&amp;")回答欄"</f>
        <v>質問17(1)回答欄</v>
      </c>
      <c r="O396" s="72" t="s">
        <v>5654</v>
      </c>
      <c r="P396" s="93" t="str">
        <f t="shared" si="18"/>
        <v>-</v>
      </c>
      <c r="Q396" s="93" t="str">
        <f t="shared" si="19"/>
        <v>-</v>
      </c>
    </row>
    <row r="397" spans="1:20" ht="29.1" customHeight="1" thickTop="1" x14ac:dyDescent="0.2">
      <c r="A397" s="66"/>
      <c r="H397" s="9" t="s">
        <v>161</v>
      </c>
      <c r="I397"/>
      <c r="J397" s="124"/>
      <c r="O397" s="72" t="s">
        <v>5654</v>
      </c>
      <c r="P397" s="93" t="str">
        <f t="shared" si="18"/>
        <v>-</v>
      </c>
      <c r="Q397" s="93" t="str">
        <f t="shared" si="19"/>
        <v>-</v>
      </c>
      <c r="T397" s="140">
        <f>IF(J397&lt;&gt;"",1,0)</f>
        <v>0</v>
      </c>
    </row>
    <row r="398" spans="1:20" ht="15" customHeight="1" x14ac:dyDescent="0.45">
      <c r="A398" s="66"/>
      <c r="H398" s="1" t="s">
        <v>163</v>
      </c>
      <c r="I398"/>
      <c r="O398" s="72" t="s">
        <v>5654</v>
      </c>
      <c r="P398" s="93" t="str">
        <f t="shared" si="18"/>
        <v>-</v>
      </c>
      <c r="Q398" s="93" t="str">
        <f t="shared" si="19"/>
        <v>-</v>
      </c>
    </row>
    <row r="399" spans="1:20" ht="15" customHeight="1" x14ac:dyDescent="0.45">
      <c r="A399" s="66"/>
      <c r="H399" s="1" t="s">
        <v>164</v>
      </c>
      <c r="I399"/>
      <c r="O399" s="72" t="s">
        <v>5654</v>
      </c>
      <c r="P399" s="93" t="str">
        <f t="shared" si="18"/>
        <v>-</v>
      </c>
      <c r="Q399" s="93" t="str">
        <f t="shared" si="19"/>
        <v>-</v>
      </c>
    </row>
    <row r="400" spans="1:20" ht="15" customHeight="1" x14ac:dyDescent="0.45">
      <c r="A400" s="66"/>
      <c r="H400" s="1" t="s">
        <v>162</v>
      </c>
      <c r="I400"/>
      <c r="O400" s="72" t="s">
        <v>5654</v>
      </c>
      <c r="P400" s="93" t="str">
        <f t="shared" si="18"/>
        <v>-</v>
      </c>
      <c r="Q400" s="93" t="str">
        <f t="shared" si="19"/>
        <v>-</v>
      </c>
    </row>
    <row r="401" spans="1:20" ht="15" customHeight="1" x14ac:dyDescent="0.45">
      <c r="A401" s="66"/>
      <c r="H401" s="1" t="s">
        <v>5786</v>
      </c>
      <c r="I401"/>
      <c r="O401" s="72" t="s">
        <v>5654</v>
      </c>
      <c r="P401" s="93" t="str">
        <f t="shared" si="18"/>
        <v>-</v>
      </c>
      <c r="Q401" s="93" t="str">
        <f t="shared" si="19"/>
        <v>-</v>
      </c>
    </row>
    <row r="402" spans="1:20" ht="15" customHeight="1" x14ac:dyDescent="0.45">
      <c r="A402" s="66"/>
      <c r="O402" s="72" t="s">
        <v>5654</v>
      </c>
      <c r="P402" s="93" t="str">
        <f t="shared" si="18"/>
        <v>-</v>
      </c>
      <c r="Q402" s="93" t="str">
        <f t="shared" si="19"/>
        <v>-</v>
      </c>
    </row>
    <row r="403" spans="1:20" ht="15" customHeight="1" x14ac:dyDescent="0.45">
      <c r="A403" s="66"/>
      <c r="O403" s="72" t="s">
        <v>5654</v>
      </c>
      <c r="P403" s="93" t="str">
        <f t="shared" ref="P403:P466" si="23">IF(C403=0,"-",C403)</f>
        <v>-</v>
      </c>
      <c r="Q403" s="93" t="str">
        <f t="shared" ref="Q403:Q466" si="24">IF(B403=0,"-",B403)</f>
        <v>-</v>
      </c>
    </row>
    <row r="404" spans="1:20" ht="15" customHeight="1" x14ac:dyDescent="0.45">
      <c r="A404" s="66" t="s">
        <v>12</v>
      </c>
      <c r="D404" s="6">
        <v>2</v>
      </c>
      <c r="E404" s="1" t="s">
        <v>5788</v>
      </c>
      <c r="O404" s="72" t="s">
        <v>5654</v>
      </c>
      <c r="P404" s="93" t="str">
        <f t="shared" si="23"/>
        <v>-</v>
      </c>
      <c r="Q404" s="93" t="str">
        <f t="shared" si="24"/>
        <v>-</v>
      </c>
    </row>
    <row r="405" spans="1:20" ht="15" customHeight="1" thickBot="1" x14ac:dyDescent="0.5">
      <c r="A405" s="66"/>
      <c r="J405" s="8" t="str">
        <f>C395&amp;"("&amp;D404&amp;")回答欄"</f>
        <v>質問17(2)回答欄</v>
      </c>
      <c r="O405" s="72" t="s">
        <v>5654</v>
      </c>
      <c r="P405" s="93" t="str">
        <f t="shared" si="23"/>
        <v>-</v>
      </c>
      <c r="Q405" s="93" t="str">
        <f t="shared" si="24"/>
        <v>-</v>
      </c>
      <c r="T405" s="138">
        <f>SUM(T406:T407)</f>
        <v>0</v>
      </c>
    </row>
    <row r="406" spans="1:20" ht="33" customHeight="1" thickTop="1" x14ac:dyDescent="0.3">
      <c r="A406" s="66"/>
      <c r="H406" s="9" t="s">
        <v>5733</v>
      </c>
      <c r="I406"/>
      <c r="J406" s="124"/>
      <c r="L406" s="73" t="str">
        <f>H406</f>
        <v>1.定期的に実施している</v>
      </c>
      <c r="O406" s="72" t="s">
        <v>5654</v>
      </c>
      <c r="P406" s="93" t="str">
        <f t="shared" si="23"/>
        <v>-</v>
      </c>
      <c r="Q406" s="93" t="str">
        <f t="shared" si="24"/>
        <v>-</v>
      </c>
      <c r="T406" s="140">
        <f>IF(J406&lt;&gt;"",1,0)</f>
        <v>0</v>
      </c>
    </row>
    <row r="407" spans="1:20" ht="27" customHeight="1" x14ac:dyDescent="0.45">
      <c r="A407" s="66"/>
      <c r="H407" s="169" t="s">
        <v>5734</v>
      </c>
      <c r="I407" s="170"/>
      <c r="J407" s="125"/>
      <c r="K407" s="79" t="s">
        <v>5732</v>
      </c>
      <c r="L407" s="74" t="str">
        <f>H408</f>
        <v>2.必要が認められた場合のみ（随時）実施している</v>
      </c>
      <c r="O407" s="72" t="s">
        <v>5654</v>
      </c>
      <c r="P407" s="93" t="str">
        <f t="shared" si="23"/>
        <v>-</v>
      </c>
      <c r="Q407" s="93" t="str">
        <f t="shared" si="24"/>
        <v>-</v>
      </c>
      <c r="T407" s="145" cm="1">
        <f t="array" ref="T407">_xlfn.IFS(J406=L407,1,J406=L408,1,J407&lt;&gt;"",1,TRUE,0)</f>
        <v>0</v>
      </c>
    </row>
    <row r="408" spans="1:20" ht="15" customHeight="1" x14ac:dyDescent="0.45">
      <c r="A408" s="66"/>
      <c r="H408" s="1" t="s">
        <v>165</v>
      </c>
      <c r="I408"/>
      <c r="J408" s="80" t="s">
        <v>34</v>
      </c>
      <c r="L408" s="74" t="str">
        <f>H409</f>
        <v>3.実施していない</v>
      </c>
      <c r="O408" s="72" t="s">
        <v>5654</v>
      </c>
      <c r="P408" s="93" t="str">
        <f t="shared" si="23"/>
        <v>-</v>
      </c>
      <c r="Q408" s="93" t="str">
        <f t="shared" si="24"/>
        <v>-</v>
      </c>
    </row>
    <row r="409" spans="1:20" ht="15" customHeight="1" x14ac:dyDescent="0.45">
      <c r="A409" s="66"/>
      <c r="H409" s="1" t="s">
        <v>166</v>
      </c>
      <c r="I409"/>
      <c r="O409" s="72" t="s">
        <v>5654</v>
      </c>
      <c r="P409" s="93" t="str">
        <f t="shared" si="23"/>
        <v>-</v>
      </c>
      <c r="Q409" s="93" t="str">
        <f t="shared" si="24"/>
        <v>-</v>
      </c>
    </row>
    <row r="410" spans="1:20" ht="15" customHeight="1" x14ac:dyDescent="0.45">
      <c r="A410" s="66"/>
      <c r="O410" s="72" t="s">
        <v>5654</v>
      </c>
      <c r="P410" s="93" t="str">
        <f t="shared" si="23"/>
        <v>-</v>
      </c>
      <c r="Q410" s="93" t="str">
        <f t="shared" si="24"/>
        <v>-</v>
      </c>
    </row>
    <row r="411" spans="1:20" ht="15" customHeight="1" x14ac:dyDescent="0.45">
      <c r="A411" s="66"/>
      <c r="O411" s="72" t="s">
        <v>5654</v>
      </c>
      <c r="P411" s="93" t="str">
        <f t="shared" si="23"/>
        <v>-</v>
      </c>
      <c r="Q411" s="93" t="str">
        <f t="shared" si="24"/>
        <v>-</v>
      </c>
    </row>
    <row r="412" spans="1:20" ht="15" customHeight="1" x14ac:dyDescent="0.45">
      <c r="A412" s="66"/>
      <c r="D412" s="6">
        <v>3</v>
      </c>
      <c r="E412" s="1" t="s">
        <v>5738</v>
      </c>
      <c r="O412" s="72" t="s">
        <v>5654</v>
      </c>
      <c r="P412" s="93" t="str">
        <f t="shared" si="23"/>
        <v>-</v>
      </c>
      <c r="Q412" s="93" t="str">
        <f t="shared" si="24"/>
        <v>-</v>
      </c>
    </row>
    <row r="413" spans="1:20" ht="15" customHeight="1" x14ac:dyDescent="0.45">
      <c r="A413" s="66"/>
      <c r="D413" s="6"/>
      <c r="E413" s="1" t="s">
        <v>167</v>
      </c>
      <c r="O413" s="72" t="s">
        <v>5654</v>
      </c>
      <c r="P413" s="93" t="str">
        <f t="shared" si="23"/>
        <v>-</v>
      </c>
      <c r="Q413" s="93" t="str">
        <f t="shared" si="24"/>
        <v>-</v>
      </c>
    </row>
    <row r="414" spans="1:20" ht="15" customHeight="1" thickBot="1" x14ac:dyDescent="0.5">
      <c r="A414" s="66" t="s">
        <v>40</v>
      </c>
      <c r="J414" s="16" t="str">
        <f>C395&amp;"("&amp;D412&amp;")回答欄"</f>
        <v>質問17(3)回答欄</v>
      </c>
      <c r="O414" s="72" t="s">
        <v>5654</v>
      </c>
      <c r="P414" s="93" t="str">
        <f t="shared" si="23"/>
        <v>-</v>
      </c>
      <c r="Q414" s="93" t="str">
        <f t="shared" si="24"/>
        <v>-</v>
      </c>
      <c r="T414" s="138" cm="1">
        <f t="array" ref="T414">_xlfn.IFS(J406=L408,1,AND(SUM(T415:T420)&gt;=1,R423=T420),1,TRUE,0)</f>
        <v>0</v>
      </c>
    </row>
    <row r="415" spans="1:20" ht="27.6" customHeight="1" thickTop="1" x14ac:dyDescent="0.45">
      <c r="A415" s="66"/>
      <c r="E415" s="15"/>
      <c r="H415" s="182" t="s">
        <v>168</v>
      </c>
      <c r="I415" s="182"/>
      <c r="J415" s="126"/>
      <c r="O415" s="72" t="s">
        <v>5654</v>
      </c>
      <c r="P415" s="93" t="str">
        <f t="shared" si="23"/>
        <v>-</v>
      </c>
      <c r="Q415" s="93" t="str">
        <f t="shared" si="24"/>
        <v>-</v>
      </c>
      <c r="T415" s="140">
        <f t="shared" ref="T415:T420" si="25">IF(J415&lt;&gt;"",1,0)</f>
        <v>0</v>
      </c>
    </row>
    <row r="416" spans="1:20" ht="27.6" customHeight="1" x14ac:dyDescent="0.45">
      <c r="A416" s="66"/>
      <c r="H416" s="182" t="s">
        <v>169</v>
      </c>
      <c r="I416" s="182"/>
      <c r="J416" s="127"/>
      <c r="O416" s="72" t="s">
        <v>5654</v>
      </c>
      <c r="P416" s="93" t="str">
        <f t="shared" si="23"/>
        <v>-</v>
      </c>
      <c r="Q416" s="93" t="str">
        <f t="shared" si="24"/>
        <v>-</v>
      </c>
      <c r="T416" s="140">
        <f t="shared" si="25"/>
        <v>0</v>
      </c>
    </row>
    <row r="417" spans="1:21" ht="27.6" customHeight="1" x14ac:dyDescent="0.45">
      <c r="A417" s="66"/>
      <c r="H417" s="182" t="s">
        <v>170</v>
      </c>
      <c r="I417" s="182"/>
      <c r="J417" s="127"/>
      <c r="O417" s="72" t="s">
        <v>5654</v>
      </c>
      <c r="P417" s="93" t="str">
        <f t="shared" si="23"/>
        <v>-</v>
      </c>
      <c r="Q417" s="93" t="str">
        <f t="shared" si="24"/>
        <v>-</v>
      </c>
      <c r="T417" s="140">
        <f t="shared" si="25"/>
        <v>0</v>
      </c>
    </row>
    <row r="418" spans="1:21" ht="27.6" customHeight="1" x14ac:dyDescent="0.45">
      <c r="A418" s="66"/>
      <c r="H418" s="182" t="s">
        <v>171</v>
      </c>
      <c r="I418" s="182"/>
      <c r="J418" s="127"/>
      <c r="O418" s="72" t="s">
        <v>5654</v>
      </c>
      <c r="P418" s="93" t="str">
        <f t="shared" si="23"/>
        <v>-</v>
      </c>
      <c r="Q418" s="93" t="str">
        <f t="shared" si="24"/>
        <v>-</v>
      </c>
      <c r="T418" s="140">
        <f t="shared" si="25"/>
        <v>0</v>
      </c>
    </row>
    <row r="419" spans="1:21" ht="27.6" customHeight="1" x14ac:dyDescent="0.45">
      <c r="A419" s="66"/>
      <c r="H419" s="182" t="s">
        <v>172</v>
      </c>
      <c r="I419" s="182"/>
      <c r="J419" s="127"/>
      <c r="O419" s="72" t="s">
        <v>5654</v>
      </c>
      <c r="P419" s="93" t="str">
        <f t="shared" si="23"/>
        <v>-</v>
      </c>
      <c r="Q419" s="93" t="str">
        <f t="shared" si="24"/>
        <v>-</v>
      </c>
      <c r="T419" s="140">
        <f t="shared" si="25"/>
        <v>0</v>
      </c>
    </row>
    <row r="420" spans="1:21" ht="27.6" customHeight="1" x14ac:dyDescent="0.45">
      <c r="A420" s="66"/>
      <c r="H420" s="182" t="s">
        <v>131</v>
      </c>
      <c r="I420" s="182"/>
      <c r="J420" s="127"/>
      <c r="O420" s="72" t="s">
        <v>5654</v>
      </c>
      <c r="P420" s="93" t="str">
        <f t="shared" si="23"/>
        <v>-</v>
      </c>
      <c r="Q420" s="93" t="str">
        <f t="shared" si="24"/>
        <v>-</v>
      </c>
      <c r="T420" s="140">
        <f t="shared" si="25"/>
        <v>0</v>
      </c>
    </row>
    <row r="421" spans="1:21" ht="15" customHeight="1" x14ac:dyDescent="0.45">
      <c r="A421" s="66"/>
      <c r="H421" s="1"/>
      <c r="I421" s="10"/>
      <c r="O421" s="72" t="s">
        <v>5654</v>
      </c>
      <c r="P421" s="93" t="str">
        <f t="shared" si="23"/>
        <v>-</v>
      </c>
      <c r="Q421" s="93" t="str">
        <f t="shared" si="24"/>
        <v>-</v>
      </c>
    </row>
    <row r="422" spans="1:21" ht="15" customHeight="1" x14ac:dyDescent="0.45">
      <c r="A422" s="66"/>
      <c r="H422" s="10" t="s">
        <v>132</v>
      </c>
      <c r="O422" s="72" t="s">
        <v>5654</v>
      </c>
      <c r="P422" s="93" t="str">
        <f t="shared" si="23"/>
        <v>-</v>
      </c>
      <c r="Q422" s="93" t="str">
        <f t="shared" si="24"/>
        <v>-</v>
      </c>
    </row>
    <row r="423" spans="1:21" ht="27" customHeight="1" x14ac:dyDescent="0.45">
      <c r="A423" s="66"/>
      <c r="H423" s="177"/>
      <c r="I423" s="178"/>
      <c r="J423" s="179"/>
      <c r="O423" s="72" t="s">
        <v>5654</v>
      </c>
      <c r="P423" s="93" t="str">
        <f t="shared" si="23"/>
        <v>-</v>
      </c>
      <c r="Q423" s="93" t="str">
        <f t="shared" si="24"/>
        <v>-</v>
      </c>
      <c r="R423" s="141">
        <f>IF(H423&lt;&gt;"",1,0)</f>
        <v>0</v>
      </c>
    </row>
    <row r="424" spans="1:21" ht="15" customHeight="1" x14ac:dyDescent="0.45">
      <c r="A424" s="66"/>
      <c r="O424" s="72" t="s">
        <v>5654</v>
      </c>
      <c r="P424" s="93" t="str">
        <f t="shared" si="23"/>
        <v>-</v>
      </c>
      <c r="Q424" s="93" t="str">
        <f t="shared" si="24"/>
        <v>-</v>
      </c>
    </row>
    <row r="425" spans="1:21" ht="15" customHeight="1" x14ac:dyDescent="0.45">
      <c r="A425" s="66"/>
      <c r="O425" s="72" t="s">
        <v>5654</v>
      </c>
      <c r="P425" s="93" t="str">
        <f t="shared" si="23"/>
        <v>-</v>
      </c>
      <c r="Q425" s="93" t="str">
        <f t="shared" si="24"/>
        <v>-</v>
      </c>
    </row>
    <row r="426" spans="1:21" ht="15" customHeight="1" x14ac:dyDescent="0.45">
      <c r="A426" s="66" t="s">
        <v>40</v>
      </c>
      <c r="B426" s="68" t="str">
        <f>IF(T427=1,"回答完了","未回答")</f>
        <v>未回答</v>
      </c>
      <c r="C426" s="1" t="s">
        <v>5700</v>
      </c>
      <c r="D426" s="6"/>
      <c r="E426" s="1" t="s">
        <v>173</v>
      </c>
      <c r="O426" s="72" t="s">
        <v>5654</v>
      </c>
      <c r="P426" s="93" t="str">
        <f t="shared" si="23"/>
        <v>質問18</v>
      </c>
      <c r="Q426" s="93" t="str">
        <f t="shared" si="24"/>
        <v>未回答</v>
      </c>
    </row>
    <row r="427" spans="1:21" ht="15" customHeight="1" thickBot="1" x14ac:dyDescent="0.5">
      <c r="A427" s="66"/>
      <c r="D427" s="6"/>
      <c r="E427" s="15"/>
      <c r="J427" s="13" t="str">
        <f>C426&amp;" 回答欄"</f>
        <v>質問18 回答欄</v>
      </c>
      <c r="O427" s="72" t="s">
        <v>5654</v>
      </c>
      <c r="P427" s="93" t="str">
        <f t="shared" si="23"/>
        <v>-</v>
      </c>
      <c r="Q427" s="93" t="str">
        <f t="shared" si="24"/>
        <v>-</v>
      </c>
      <c r="T427" s="138">
        <f>IF(AND(SUM(T428:T432)&gt;=1,T432=R435),1,0)</f>
        <v>0</v>
      </c>
    </row>
    <row r="428" spans="1:21" ht="27.6" customHeight="1" thickTop="1" x14ac:dyDescent="0.45">
      <c r="A428" s="66"/>
      <c r="H428" s="182" t="s">
        <v>5715</v>
      </c>
      <c r="I428" s="182"/>
      <c r="J428" s="118"/>
      <c r="L428" s="78" t="s">
        <v>44</v>
      </c>
      <c r="O428" s="72" t="s">
        <v>5654</v>
      </c>
      <c r="P428" s="93" t="str">
        <f t="shared" si="23"/>
        <v>-</v>
      </c>
      <c r="Q428" s="93" t="str">
        <f t="shared" si="24"/>
        <v>-</v>
      </c>
      <c r="T428" s="140">
        <f>IF(J428&lt;&gt;"",1,0)</f>
        <v>0</v>
      </c>
      <c r="U428" s="143" t="s">
        <v>44</v>
      </c>
    </row>
    <row r="429" spans="1:21" ht="27.6" customHeight="1" x14ac:dyDescent="0.45">
      <c r="A429" s="66"/>
      <c r="H429" s="182" t="s">
        <v>174</v>
      </c>
      <c r="I429" s="182"/>
      <c r="J429" s="119"/>
      <c r="O429" s="72" t="s">
        <v>5654</v>
      </c>
      <c r="P429" s="93" t="str">
        <f t="shared" si="23"/>
        <v>-</v>
      </c>
      <c r="Q429" s="93" t="str">
        <f t="shared" si="24"/>
        <v>-</v>
      </c>
      <c r="T429" s="140">
        <f>IF(J429&lt;&gt;"",1,0)</f>
        <v>0</v>
      </c>
    </row>
    <row r="430" spans="1:21" ht="27.6" customHeight="1" x14ac:dyDescent="0.45">
      <c r="A430" s="66"/>
      <c r="H430" s="182" t="s">
        <v>175</v>
      </c>
      <c r="I430" s="182"/>
      <c r="J430" s="119"/>
      <c r="O430" s="72" t="s">
        <v>5654</v>
      </c>
      <c r="P430" s="93" t="str">
        <f t="shared" si="23"/>
        <v>-</v>
      </c>
      <c r="Q430" s="93" t="str">
        <f t="shared" si="24"/>
        <v>-</v>
      </c>
      <c r="T430" s="140">
        <f>IF(J430&lt;&gt;"",1,0)</f>
        <v>0</v>
      </c>
    </row>
    <row r="431" spans="1:21" ht="27.6" customHeight="1" x14ac:dyDescent="0.45">
      <c r="A431" s="66"/>
      <c r="H431" s="182" t="s">
        <v>176</v>
      </c>
      <c r="I431" s="182"/>
      <c r="J431" s="119"/>
      <c r="O431" s="72" t="s">
        <v>5654</v>
      </c>
      <c r="P431" s="93" t="str">
        <f t="shared" si="23"/>
        <v>-</v>
      </c>
      <c r="Q431" s="93" t="str">
        <f t="shared" si="24"/>
        <v>-</v>
      </c>
      <c r="T431" s="140">
        <f>IF(J431&lt;&gt;"",1,0)</f>
        <v>0</v>
      </c>
    </row>
    <row r="432" spans="1:21" ht="27.6" customHeight="1" x14ac:dyDescent="0.45">
      <c r="A432" s="66"/>
      <c r="H432" s="182" t="s">
        <v>142</v>
      </c>
      <c r="I432" s="182"/>
      <c r="J432" s="119"/>
      <c r="O432" s="72" t="s">
        <v>5654</v>
      </c>
      <c r="P432" s="93" t="str">
        <f t="shared" si="23"/>
        <v>-</v>
      </c>
      <c r="Q432" s="93" t="str">
        <f t="shared" si="24"/>
        <v>-</v>
      </c>
      <c r="T432" s="140">
        <f>IF(J432&lt;&gt;"",1,0)</f>
        <v>0</v>
      </c>
    </row>
    <row r="433" spans="1:21" ht="15" customHeight="1" x14ac:dyDescent="0.45">
      <c r="A433" s="66"/>
      <c r="H433" s="1"/>
      <c r="I433" s="10"/>
      <c r="O433" s="72" t="s">
        <v>5654</v>
      </c>
      <c r="P433" s="93" t="str">
        <f t="shared" si="23"/>
        <v>-</v>
      </c>
      <c r="Q433" s="93" t="str">
        <f t="shared" si="24"/>
        <v>-</v>
      </c>
    </row>
    <row r="434" spans="1:21" ht="15" customHeight="1" x14ac:dyDescent="0.45">
      <c r="A434" s="66"/>
      <c r="H434" s="10" t="s">
        <v>88</v>
      </c>
      <c r="O434" s="72" t="s">
        <v>5654</v>
      </c>
      <c r="P434" s="93" t="str">
        <f t="shared" si="23"/>
        <v>-</v>
      </c>
      <c r="Q434" s="93" t="str">
        <f t="shared" si="24"/>
        <v>-</v>
      </c>
    </row>
    <row r="435" spans="1:21" ht="27" customHeight="1" x14ac:dyDescent="0.45">
      <c r="A435" s="66"/>
      <c r="H435" s="177"/>
      <c r="I435" s="178"/>
      <c r="J435" s="179"/>
      <c r="O435" s="72" t="s">
        <v>5654</v>
      </c>
      <c r="P435" s="93" t="str">
        <f t="shared" si="23"/>
        <v>-</v>
      </c>
      <c r="Q435" s="93" t="str">
        <f t="shared" si="24"/>
        <v>-</v>
      </c>
      <c r="R435" s="141">
        <f>IF(H435&lt;&gt;"",1,0)</f>
        <v>0</v>
      </c>
    </row>
    <row r="436" spans="1:21" ht="15" customHeight="1" x14ac:dyDescent="0.45">
      <c r="A436" s="66"/>
      <c r="O436" s="72" t="s">
        <v>5654</v>
      </c>
      <c r="P436" s="93" t="str">
        <f t="shared" si="23"/>
        <v>-</v>
      </c>
      <c r="Q436" s="93" t="str">
        <f t="shared" si="24"/>
        <v>-</v>
      </c>
    </row>
    <row r="437" spans="1:21" ht="15" customHeight="1" x14ac:dyDescent="0.45">
      <c r="A437" s="66"/>
      <c r="O437" s="72" t="s">
        <v>5654</v>
      </c>
      <c r="P437" s="93" t="str">
        <f t="shared" si="23"/>
        <v>-</v>
      </c>
      <c r="Q437" s="93" t="str">
        <f t="shared" si="24"/>
        <v>-</v>
      </c>
    </row>
    <row r="438" spans="1:21" ht="15" customHeight="1" x14ac:dyDescent="0.45">
      <c r="A438" s="66"/>
      <c r="B438" s="4"/>
      <c r="C438" s="4" t="s">
        <v>177</v>
      </c>
      <c r="D438" s="4"/>
      <c r="E438" s="4"/>
      <c r="F438" s="4"/>
      <c r="G438" s="4"/>
      <c r="H438" s="4"/>
      <c r="I438" s="4"/>
      <c r="J438" s="4"/>
      <c r="K438" s="4"/>
      <c r="O438" s="72" t="s">
        <v>5654</v>
      </c>
      <c r="P438" s="93" t="str">
        <f t="shared" si="23"/>
        <v>地域の関係機関等との連携について、お伺いします。</v>
      </c>
      <c r="Q438" s="93" t="str">
        <f t="shared" si="24"/>
        <v>-</v>
      </c>
    </row>
    <row r="439" spans="1:21" ht="15" customHeight="1" x14ac:dyDescent="0.45">
      <c r="A439" s="66"/>
      <c r="O439" s="72" t="s">
        <v>5654</v>
      </c>
      <c r="P439" s="93" t="str">
        <f t="shared" si="23"/>
        <v>-</v>
      </c>
      <c r="Q439" s="93" t="str">
        <f t="shared" si="24"/>
        <v>-</v>
      </c>
    </row>
    <row r="440" spans="1:21" ht="15" customHeight="1" x14ac:dyDescent="0.45">
      <c r="A440" s="66" t="s">
        <v>40</v>
      </c>
      <c r="B440" s="68" t="str">
        <f>IF(AND(T443=1,U445=1),"回答完了","未回答")</f>
        <v>未回答</v>
      </c>
      <c r="C440" s="1" t="s">
        <v>5671</v>
      </c>
      <c r="E440" s="1" t="s">
        <v>5891</v>
      </c>
      <c r="O440" s="72" t="s">
        <v>5654</v>
      </c>
      <c r="P440" s="93" t="str">
        <f t="shared" si="23"/>
        <v>質問19</v>
      </c>
      <c r="Q440" s="93" t="str">
        <f t="shared" si="24"/>
        <v>未回答</v>
      </c>
      <c r="U440" s="93" t="s">
        <v>5794</v>
      </c>
    </row>
    <row r="441" spans="1:21" ht="15" customHeight="1" x14ac:dyDescent="0.45">
      <c r="A441" s="66"/>
      <c r="E441" s="15" t="s">
        <v>178</v>
      </c>
      <c r="O441" s="72" t="s">
        <v>5654</v>
      </c>
      <c r="P441" s="93" t="str">
        <f t="shared" si="23"/>
        <v>-</v>
      </c>
      <c r="Q441" s="93" t="str">
        <f t="shared" si="24"/>
        <v>-</v>
      </c>
      <c r="U441" s="148">
        <f>V12</f>
        <v>0</v>
      </c>
    </row>
    <row r="442" spans="1:21" ht="15" customHeight="1" x14ac:dyDescent="0.45">
      <c r="A442" s="66"/>
      <c r="E442" s="130" t="s">
        <v>5892</v>
      </c>
      <c r="O442" s="72" t="s">
        <v>5654</v>
      </c>
      <c r="P442" s="93" t="str">
        <f t="shared" si="23"/>
        <v>-</v>
      </c>
      <c r="Q442" s="93" t="str">
        <f t="shared" si="24"/>
        <v>-</v>
      </c>
      <c r="U442" s="148" cm="1">
        <f t="array" ref="U442">_xlfn.IFS(U441=0,0,AND(U441=1,U441=U448),0,TRUE,1)</f>
        <v>0</v>
      </c>
    </row>
    <row r="443" spans="1:21" ht="15" customHeight="1" thickBot="1" x14ac:dyDescent="0.5">
      <c r="A443" s="66"/>
      <c r="E443" s="15"/>
      <c r="J443" s="13" t="str">
        <f>C440&amp;" 回答欄"</f>
        <v>質問19 回答欄</v>
      </c>
      <c r="O443" s="72" t="s">
        <v>5654</v>
      </c>
      <c r="P443" s="93" t="str">
        <f t="shared" si="23"/>
        <v>-</v>
      </c>
      <c r="Q443" s="93" t="str">
        <f t="shared" si="24"/>
        <v>-</v>
      </c>
      <c r="T443" s="138">
        <f>IF(AND(SUM(T444:T451)&gt;=1,T451=R454),1,0)</f>
        <v>0</v>
      </c>
    </row>
    <row r="444" spans="1:21" ht="27.6" customHeight="1" thickTop="1" x14ac:dyDescent="0.45">
      <c r="A444" s="66"/>
      <c r="H444" s="182" t="s">
        <v>179</v>
      </c>
      <c r="I444" s="182"/>
      <c r="J444" s="119"/>
      <c r="L444" s="78" t="s">
        <v>44</v>
      </c>
      <c r="O444" s="72" t="s">
        <v>5654</v>
      </c>
      <c r="P444" s="93" t="str">
        <f t="shared" si="23"/>
        <v>-</v>
      </c>
      <c r="Q444" s="93" t="str">
        <f t="shared" si="24"/>
        <v>-</v>
      </c>
      <c r="T444" s="140">
        <f t="shared" ref="T444:T451" si="26">IF(J444&lt;&gt;"",1,0)</f>
        <v>0</v>
      </c>
      <c r="U444" s="143" t="s">
        <v>44</v>
      </c>
    </row>
    <row r="445" spans="1:21" ht="27.6" customHeight="1" x14ac:dyDescent="0.45">
      <c r="A445" s="66"/>
      <c r="H445" s="182" t="s">
        <v>180</v>
      </c>
      <c r="I445" s="182"/>
      <c r="J445" s="119"/>
      <c r="K445" s="3" t="str">
        <f>IF($U$442=1,"5.と同じ回答にしてください","")</f>
        <v/>
      </c>
      <c r="O445" s="72" t="s">
        <v>5654</v>
      </c>
      <c r="P445" s="93" t="str">
        <f t="shared" si="23"/>
        <v>-</v>
      </c>
      <c r="Q445" s="93" t="str">
        <f t="shared" si="24"/>
        <v>-</v>
      </c>
      <c r="T445" s="140">
        <f t="shared" si="26"/>
        <v>0</v>
      </c>
      <c r="U445" s="148">
        <f>IF(K445="",1,0)</f>
        <v>1</v>
      </c>
    </row>
    <row r="446" spans="1:21" ht="27.6" customHeight="1" x14ac:dyDescent="0.45">
      <c r="A446" s="66"/>
      <c r="H446" s="182" t="s">
        <v>181</v>
      </c>
      <c r="I446" s="182"/>
      <c r="J446" s="119"/>
      <c r="O446" s="72" t="s">
        <v>5654</v>
      </c>
      <c r="P446" s="93" t="str">
        <f t="shared" si="23"/>
        <v>-</v>
      </c>
      <c r="Q446" s="93" t="str">
        <f t="shared" si="24"/>
        <v>-</v>
      </c>
      <c r="T446" s="140">
        <f t="shared" si="26"/>
        <v>0</v>
      </c>
    </row>
    <row r="447" spans="1:21" ht="27.6" customHeight="1" x14ac:dyDescent="0.45">
      <c r="A447" s="66"/>
      <c r="H447" s="182" t="s">
        <v>182</v>
      </c>
      <c r="I447" s="182"/>
      <c r="J447" s="119"/>
      <c r="O447" s="72" t="s">
        <v>5654</v>
      </c>
      <c r="P447" s="93" t="str">
        <f t="shared" si="23"/>
        <v>-</v>
      </c>
      <c r="Q447" s="93" t="str">
        <f t="shared" si="24"/>
        <v>-</v>
      </c>
      <c r="T447" s="140">
        <f t="shared" si="26"/>
        <v>0</v>
      </c>
    </row>
    <row r="448" spans="1:21" ht="27.6" customHeight="1" x14ac:dyDescent="0.45">
      <c r="A448" s="66"/>
      <c r="H448" s="182" t="s">
        <v>183</v>
      </c>
      <c r="I448" s="182"/>
      <c r="J448" s="119"/>
      <c r="K448" s="3" t="str">
        <f>IF($U$442=1,"2.と同じ回答にしてください","")</f>
        <v/>
      </c>
      <c r="O448" s="72" t="s">
        <v>5654</v>
      </c>
      <c r="P448" s="93" t="str">
        <f t="shared" si="23"/>
        <v>-</v>
      </c>
      <c r="Q448" s="93" t="str">
        <f t="shared" si="24"/>
        <v>-</v>
      </c>
      <c r="T448" s="140">
        <f t="shared" si="26"/>
        <v>0</v>
      </c>
      <c r="U448" s="148">
        <f>IF(T445=T448,1,0)</f>
        <v>1</v>
      </c>
    </row>
    <row r="449" spans="1:20" ht="27.6" customHeight="1" x14ac:dyDescent="0.45">
      <c r="A449" s="66"/>
      <c r="H449" s="182" t="s">
        <v>184</v>
      </c>
      <c r="I449" s="182"/>
      <c r="J449" s="119"/>
      <c r="O449" s="72" t="s">
        <v>5654</v>
      </c>
      <c r="P449" s="93" t="str">
        <f t="shared" si="23"/>
        <v>-</v>
      </c>
      <c r="Q449" s="93" t="str">
        <f t="shared" si="24"/>
        <v>-</v>
      </c>
      <c r="T449" s="140">
        <f t="shared" si="26"/>
        <v>0</v>
      </c>
    </row>
    <row r="450" spans="1:20" ht="27.6" customHeight="1" x14ac:dyDescent="0.45">
      <c r="A450" s="66"/>
      <c r="H450" s="182" t="s">
        <v>185</v>
      </c>
      <c r="I450" s="182"/>
      <c r="J450" s="119"/>
      <c r="O450" s="72" t="s">
        <v>5654</v>
      </c>
      <c r="P450" s="93" t="str">
        <f t="shared" si="23"/>
        <v>-</v>
      </c>
      <c r="Q450" s="93" t="str">
        <f t="shared" si="24"/>
        <v>-</v>
      </c>
      <c r="T450" s="140">
        <f t="shared" si="26"/>
        <v>0</v>
      </c>
    </row>
    <row r="451" spans="1:20" ht="27.6" customHeight="1" x14ac:dyDescent="0.45">
      <c r="A451" s="66"/>
      <c r="H451" s="182" t="s">
        <v>186</v>
      </c>
      <c r="I451" s="182"/>
      <c r="J451" s="119"/>
      <c r="L451" s="57"/>
      <c r="M451" s="57"/>
      <c r="N451" s="57"/>
      <c r="O451" s="72" t="s">
        <v>5654</v>
      </c>
      <c r="P451" s="93" t="str">
        <f t="shared" si="23"/>
        <v>-</v>
      </c>
      <c r="Q451" s="93" t="str">
        <f t="shared" si="24"/>
        <v>-</v>
      </c>
      <c r="T451" s="140">
        <f t="shared" si="26"/>
        <v>0</v>
      </c>
    </row>
    <row r="452" spans="1:20" ht="15" customHeight="1" x14ac:dyDescent="0.45">
      <c r="A452" s="66"/>
      <c r="H452" s="1"/>
      <c r="I452" s="10"/>
      <c r="O452" s="72" t="s">
        <v>5654</v>
      </c>
      <c r="P452" s="93" t="str">
        <f t="shared" si="23"/>
        <v>-</v>
      </c>
      <c r="Q452" s="93" t="str">
        <f t="shared" si="24"/>
        <v>-</v>
      </c>
    </row>
    <row r="453" spans="1:20" ht="15" customHeight="1" x14ac:dyDescent="0.45">
      <c r="A453" s="66"/>
      <c r="H453" s="10" t="s">
        <v>5657</v>
      </c>
      <c r="O453" s="72" t="s">
        <v>5654</v>
      </c>
      <c r="P453" s="93" t="str">
        <f t="shared" si="23"/>
        <v>-</v>
      </c>
      <c r="Q453" s="93" t="str">
        <f t="shared" si="24"/>
        <v>-</v>
      </c>
    </row>
    <row r="454" spans="1:20" ht="27" customHeight="1" x14ac:dyDescent="0.45">
      <c r="A454" s="66"/>
      <c r="H454" s="177"/>
      <c r="I454" s="178"/>
      <c r="J454" s="179"/>
      <c r="O454" s="72" t="s">
        <v>5654</v>
      </c>
      <c r="P454" s="93" t="str">
        <f t="shared" si="23"/>
        <v>-</v>
      </c>
      <c r="Q454" s="93" t="str">
        <f t="shared" si="24"/>
        <v>-</v>
      </c>
      <c r="R454" s="141">
        <f>IF(H454&lt;&gt;"",1,0)</f>
        <v>0</v>
      </c>
    </row>
    <row r="455" spans="1:20" ht="15" customHeight="1" x14ac:dyDescent="0.45">
      <c r="A455" s="66"/>
      <c r="O455" s="72" t="s">
        <v>5654</v>
      </c>
      <c r="P455" s="93" t="str">
        <f t="shared" si="23"/>
        <v>-</v>
      </c>
      <c r="Q455" s="93" t="str">
        <f t="shared" si="24"/>
        <v>-</v>
      </c>
    </row>
    <row r="456" spans="1:20" ht="15" customHeight="1" x14ac:dyDescent="0.45">
      <c r="A456" s="66"/>
      <c r="O456" s="72" t="s">
        <v>5654</v>
      </c>
      <c r="P456" s="93" t="str">
        <f t="shared" si="23"/>
        <v>-</v>
      </c>
      <c r="Q456" s="93" t="str">
        <f t="shared" si="24"/>
        <v>-</v>
      </c>
    </row>
    <row r="457" spans="1:20" ht="15" customHeight="1" x14ac:dyDescent="0.45">
      <c r="A457" s="66"/>
      <c r="O457" s="72" t="s">
        <v>5654</v>
      </c>
      <c r="P457" s="93" t="str">
        <f t="shared" si="23"/>
        <v>-</v>
      </c>
      <c r="Q457" s="93" t="str">
        <f t="shared" si="24"/>
        <v>-</v>
      </c>
    </row>
    <row r="458" spans="1:20" ht="15" customHeight="1" x14ac:dyDescent="0.45">
      <c r="A458" s="66" t="s">
        <v>151</v>
      </c>
      <c r="B458" s="68" t="str">
        <f>IF(AND(T460=1,T475=1),"回答完了","未回答")</f>
        <v>未回答</v>
      </c>
      <c r="C458" s="1" t="s">
        <v>5701</v>
      </c>
      <c r="D458" s="6">
        <v>1</v>
      </c>
      <c r="E458" s="1" t="s">
        <v>5716</v>
      </c>
      <c r="O458" s="72" t="s">
        <v>5654</v>
      </c>
      <c r="P458" s="93" t="str">
        <f t="shared" si="23"/>
        <v>質問20</v>
      </c>
      <c r="Q458" s="93" t="str">
        <f t="shared" si="24"/>
        <v>未回答</v>
      </c>
    </row>
    <row r="459" spans="1:20" ht="15" customHeight="1" x14ac:dyDescent="0.45">
      <c r="A459" s="66"/>
      <c r="D459" s="6"/>
      <c r="E459" s="15"/>
      <c r="O459" s="72" t="s">
        <v>5654</v>
      </c>
      <c r="P459" s="93" t="str">
        <f t="shared" si="23"/>
        <v>-</v>
      </c>
      <c r="Q459" s="93" t="str">
        <f t="shared" si="24"/>
        <v>-</v>
      </c>
    </row>
    <row r="460" spans="1:20" ht="15" customHeight="1" thickBot="1" x14ac:dyDescent="0.5">
      <c r="A460" s="66"/>
      <c r="G460" s="10" t="s">
        <v>5686</v>
      </c>
      <c r="H460" s="10"/>
      <c r="J460" s="16" t="str">
        <f>C458&amp;"("&amp;D458&amp;")回答欄"</f>
        <v>質問20(1)回答欄</v>
      </c>
      <c r="O460" s="72" t="s">
        <v>5654</v>
      </c>
      <c r="P460" s="93" t="str">
        <f t="shared" si="23"/>
        <v>-</v>
      </c>
      <c r="Q460" s="93" t="str">
        <f t="shared" si="24"/>
        <v>-</v>
      </c>
      <c r="T460" s="138">
        <f>IF(AND(SUM(T461:T466)=6,T467=R470),1,0)</f>
        <v>0</v>
      </c>
    </row>
    <row r="461" spans="1:20" ht="27.6" customHeight="1" thickTop="1" x14ac:dyDescent="0.45">
      <c r="A461" s="66"/>
      <c r="G461" s="10"/>
      <c r="H461" s="2" t="s">
        <v>188</v>
      </c>
      <c r="I461" s="69" t="s">
        <v>192</v>
      </c>
      <c r="J461" s="119"/>
      <c r="O461" s="72" t="s">
        <v>5654</v>
      </c>
      <c r="P461" s="93" t="str">
        <f t="shared" si="23"/>
        <v>-</v>
      </c>
      <c r="Q461" s="93" t="str">
        <f t="shared" si="24"/>
        <v>-</v>
      </c>
      <c r="T461" s="140">
        <f t="shared" ref="T461:T467" si="27">IF(J461&lt;&gt;"",1,0)</f>
        <v>0</v>
      </c>
    </row>
    <row r="462" spans="1:20" ht="27.6" customHeight="1" x14ac:dyDescent="0.45">
      <c r="A462" s="66"/>
      <c r="H462" s="2" t="s">
        <v>189</v>
      </c>
      <c r="I462" s="69" t="s">
        <v>193</v>
      </c>
      <c r="J462" s="119"/>
      <c r="O462" s="72" t="s">
        <v>5654</v>
      </c>
      <c r="P462" s="93" t="str">
        <f t="shared" si="23"/>
        <v>-</v>
      </c>
      <c r="Q462" s="93" t="str">
        <f t="shared" si="24"/>
        <v>-</v>
      </c>
      <c r="T462" s="140">
        <f t="shared" si="27"/>
        <v>0</v>
      </c>
    </row>
    <row r="463" spans="1:20" ht="27.6" customHeight="1" x14ac:dyDescent="0.45">
      <c r="A463" s="66"/>
      <c r="H463" s="2" t="s">
        <v>190</v>
      </c>
      <c r="I463" s="69" t="s">
        <v>5681</v>
      </c>
      <c r="J463" s="119"/>
      <c r="O463" s="72" t="s">
        <v>5654</v>
      </c>
      <c r="P463" s="93" t="str">
        <f t="shared" si="23"/>
        <v>-</v>
      </c>
      <c r="Q463" s="93" t="str">
        <f t="shared" si="24"/>
        <v>-</v>
      </c>
      <c r="T463" s="140">
        <f t="shared" si="27"/>
        <v>0</v>
      </c>
    </row>
    <row r="464" spans="1:20" ht="27.6" customHeight="1" x14ac:dyDescent="0.45">
      <c r="A464" s="66"/>
      <c r="F464" s="15"/>
      <c r="H464" s="2" t="s">
        <v>191</v>
      </c>
      <c r="I464" s="69" t="s">
        <v>5682</v>
      </c>
      <c r="J464" s="119"/>
      <c r="O464" s="72" t="s">
        <v>5654</v>
      </c>
      <c r="P464" s="93" t="str">
        <f t="shared" si="23"/>
        <v>-</v>
      </c>
      <c r="Q464" s="93" t="str">
        <f t="shared" si="24"/>
        <v>-</v>
      </c>
      <c r="T464" s="140">
        <f t="shared" si="27"/>
        <v>0</v>
      </c>
    </row>
    <row r="465" spans="1:20" ht="27.6" customHeight="1" x14ac:dyDescent="0.45">
      <c r="A465" s="66"/>
      <c r="I465" s="69" t="s">
        <v>5683</v>
      </c>
      <c r="J465" s="119"/>
      <c r="O465" s="72" t="s">
        <v>5654</v>
      </c>
      <c r="P465" s="93" t="str">
        <f t="shared" si="23"/>
        <v>-</v>
      </c>
      <c r="Q465" s="93" t="str">
        <f t="shared" si="24"/>
        <v>-</v>
      </c>
      <c r="T465" s="140">
        <f t="shared" si="27"/>
        <v>0</v>
      </c>
    </row>
    <row r="466" spans="1:20" ht="27.6" customHeight="1" x14ac:dyDescent="0.45">
      <c r="A466" s="66"/>
      <c r="I466" s="69" t="s">
        <v>5684</v>
      </c>
      <c r="J466" s="119"/>
      <c r="O466" s="72" t="s">
        <v>5654</v>
      </c>
      <c r="P466" s="93" t="str">
        <f t="shared" si="23"/>
        <v>-</v>
      </c>
      <c r="Q466" s="93" t="str">
        <f t="shared" si="24"/>
        <v>-</v>
      </c>
      <c r="T466" s="140">
        <f t="shared" si="27"/>
        <v>0</v>
      </c>
    </row>
    <row r="467" spans="1:20" ht="27.6" customHeight="1" x14ac:dyDescent="0.45">
      <c r="A467" s="66"/>
      <c r="I467" s="69" t="s">
        <v>5685</v>
      </c>
      <c r="J467" s="119"/>
      <c r="L467" s="57"/>
      <c r="M467" s="57"/>
      <c r="N467" s="57"/>
      <c r="O467" s="72" t="s">
        <v>5654</v>
      </c>
      <c r="P467" s="93" t="str">
        <f t="shared" ref="P467:P530" si="28">IF(C467=0,"-",C467)</f>
        <v>-</v>
      </c>
      <c r="Q467" s="93" t="str">
        <f t="shared" ref="Q467:Q530" si="29">IF(B467=0,"-",B467)</f>
        <v>-</v>
      </c>
      <c r="T467" s="140">
        <f t="shared" si="27"/>
        <v>0</v>
      </c>
    </row>
    <row r="468" spans="1:20" ht="15" customHeight="1" x14ac:dyDescent="0.45">
      <c r="A468" s="66"/>
      <c r="H468" s="1"/>
      <c r="I468" s="10"/>
      <c r="O468" s="72" t="s">
        <v>5654</v>
      </c>
      <c r="P468" s="93" t="str">
        <f t="shared" si="28"/>
        <v>-</v>
      </c>
      <c r="Q468" s="93" t="str">
        <f t="shared" si="29"/>
        <v>-</v>
      </c>
    </row>
    <row r="469" spans="1:20" ht="15" customHeight="1" x14ac:dyDescent="0.45">
      <c r="A469" s="66"/>
      <c r="H469" s="10" t="s">
        <v>5656</v>
      </c>
      <c r="O469" s="72" t="s">
        <v>5654</v>
      </c>
      <c r="P469" s="93" t="str">
        <f t="shared" si="28"/>
        <v>-</v>
      </c>
      <c r="Q469" s="93" t="str">
        <f t="shared" si="29"/>
        <v>-</v>
      </c>
    </row>
    <row r="470" spans="1:20" ht="27" customHeight="1" x14ac:dyDescent="0.45">
      <c r="A470" s="66"/>
      <c r="H470" s="177"/>
      <c r="I470" s="178"/>
      <c r="J470" s="179"/>
      <c r="O470" s="72" t="s">
        <v>5654</v>
      </c>
      <c r="P470" s="93" t="str">
        <f t="shared" si="28"/>
        <v>-</v>
      </c>
      <c r="Q470" s="93" t="str">
        <f t="shared" si="29"/>
        <v>-</v>
      </c>
      <c r="R470" s="141">
        <f>IF(H470&lt;&gt;"",1,0)</f>
        <v>0</v>
      </c>
    </row>
    <row r="471" spans="1:20" ht="15" customHeight="1" x14ac:dyDescent="0.45">
      <c r="A471" s="66"/>
      <c r="O471" s="72" t="s">
        <v>5654</v>
      </c>
      <c r="P471" s="93" t="str">
        <f t="shared" si="28"/>
        <v>-</v>
      </c>
      <c r="Q471" s="93" t="str">
        <f t="shared" si="29"/>
        <v>-</v>
      </c>
    </row>
    <row r="472" spans="1:20" ht="15" customHeight="1" x14ac:dyDescent="0.45">
      <c r="A472" s="66"/>
      <c r="O472" s="72" t="s">
        <v>5654</v>
      </c>
      <c r="P472" s="93" t="str">
        <f t="shared" si="28"/>
        <v>-</v>
      </c>
      <c r="Q472" s="93" t="str">
        <f t="shared" si="29"/>
        <v>-</v>
      </c>
    </row>
    <row r="473" spans="1:20" ht="15" customHeight="1" x14ac:dyDescent="0.45">
      <c r="A473" s="66"/>
      <c r="D473" s="6">
        <v>2</v>
      </c>
      <c r="E473" s="1" t="s">
        <v>5730</v>
      </c>
      <c r="O473" s="72" t="s">
        <v>5654</v>
      </c>
      <c r="P473" s="93" t="str">
        <f t="shared" si="28"/>
        <v>-</v>
      </c>
      <c r="Q473" s="93" t="str">
        <f t="shared" si="29"/>
        <v>-</v>
      </c>
      <c r="T473" s="149">
        <f>COUNTIF($J$461:$J$466,$H$464)</f>
        <v>0</v>
      </c>
    </row>
    <row r="474" spans="1:20" ht="15" customHeight="1" x14ac:dyDescent="0.45">
      <c r="A474" s="66" t="s">
        <v>40</v>
      </c>
      <c r="E474" s="1" t="s">
        <v>5717</v>
      </c>
      <c r="O474" s="72" t="s">
        <v>5654</v>
      </c>
      <c r="P474" s="93" t="str">
        <f t="shared" si="28"/>
        <v>-</v>
      </c>
      <c r="Q474" s="93" t="str">
        <f t="shared" si="29"/>
        <v>-</v>
      </c>
    </row>
    <row r="475" spans="1:20" ht="15" customHeight="1" thickBot="1" x14ac:dyDescent="0.5">
      <c r="A475" s="66"/>
      <c r="J475" s="16" t="str">
        <f>C458&amp;"("&amp;D473&amp;")回答欄"</f>
        <v>質問20(2)回答欄</v>
      </c>
      <c r="O475" s="72" t="s">
        <v>5654</v>
      </c>
      <c r="P475" s="93" t="str">
        <f t="shared" si="28"/>
        <v>-</v>
      </c>
      <c r="Q475" s="93" t="str">
        <f t="shared" si="29"/>
        <v>-</v>
      </c>
      <c r="T475" s="138" cm="1">
        <f t="array" ref="T475">_xlfn.IFS(T473=6,1,AND(SUM(T476:T481)&gt;=1,T481=R484),1,TRUE,0)</f>
        <v>0</v>
      </c>
    </row>
    <row r="476" spans="1:20" ht="27.6" customHeight="1" thickTop="1" x14ac:dyDescent="0.45">
      <c r="A476" s="66"/>
      <c r="H476" s="182" t="s">
        <v>194</v>
      </c>
      <c r="I476" s="182"/>
      <c r="J476" s="118"/>
      <c r="O476" s="72" t="s">
        <v>5654</v>
      </c>
      <c r="P476" s="93" t="str">
        <f t="shared" si="28"/>
        <v>-</v>
      </c>
      <c r="Q476" s="93" t="str">
        <f t="shared" si="29"/>
        <v>-</v>
      </c>
      <c r="T476" s="140">
        <f>IF(J476&lt;&gt;"",1,0)</f>
        <v>0</v>
      </c>
    </row>
    <row r="477" spans="1:20" ht="27.6" customHeight="1" x14ac:dyDescent="0.45">
      <c r="A477" s="66"/>
      <c r="H477" s="182" t="s">
        <v>195</v>
      </c>
      <c r="I477" s="182"/>
      <c r="J477" s="119"/>
      <c r="O477" s="72" t="s">
        <v>5654</v>
      </c>
      <c r="P477" s="93" t="str">
        <f t="shared" si="28"/>
        <v>-</v>
      </c>
      <c r="Q477" s="93" t="str">
        <f t="shared" si="29"/>
        <v>-</v>
      </c>
      <c r="T477" s="140">
        <f t="shared" ref="T477:T481" si="30">IF(J477&lt;&gt;"",1,0)</f>
        <v>0</v>
      </c>
    </row>
    <row r="478" spans="1:20" ht="27.6" customHeight="1" x14ac:dyDescent="0.45">
      <c r="A478" s="66"/>
      <c r="H478" s="182" t="s">
        <v>196</v>
      </c>
      <c r="I478" s="182"/>
      <c r="J478" s="119"/>
      <c r="O478" s="72" t="s">
        <v>5654</v>
      </c>
      <c r="P478" s="93" t="str">
        <f t="shared" si="28"/>
        <v>-</v>
      </c>
      <c r="Q478" s="93" t="str">
        <f t="shared" si="29"/>
        <v>-</v>
      </c>
      <c r="T478" s="140">
        <f t="shared" si="30"/>
        <v>0</v>
      </c>
    </row>
    <row r="479" spans="1:20" ht="27.6" customHeight="1" x14ac:dyDescent="0.45">
      <c r="A479" s="66"/>
      <c r="H479" s="182" t="s">
        <v>197</v>
      </c>
      <c r="I479" s="182"/>
      <c r="J479" s="119"/>
      <c r="O479" s="72" t="s">
        <v>5654</v>
      </c>
      <c r="P479" s="93" t="str">
        <f t="shared" si="28"/>
        <v>-</v>
      </c>
      <c r="Q479" s="93" t="str">
        <f t="shared" si="29"/>
        <v>-</v>
      </c>
      <c r="T479" s="140">
        <f t="shared" si="30"/>
        <v>0</v>
      </c>
    </row>
    <row r="480" spans="1:20" ht="27.6" customHeight="1" x14ac:dyDescent="0.45">
      <c r="A480" s="66"/>
      <c r="H480" s="182" t="s">
        <v>198</v>
      </c>
      <c r="I480" s="182"/>
      <c r="J480" s="119"/>
      <c r="O480" s="72" t="s">
        <v>5654</v>
      </c>
      <c r="P480" s="93" t="str">
        <f t="shared" si="28"/>
        <v>-</v>
      </c>
      <c r="Q480" s="93" t="str">
        <f t="shared" si="29"/>
        <v>-</v>
      </c>
      <c r="T480" s="140">
        <f t="shared" si="30"/>
        <v>0</v>
      </c>
    </row>
    <row r="481" spans="1:21" ht="27.6" customHeight="1" x14ac:dyDescent="0.45">
      <c r="A481" s="66"/>
      <c r="H481" s="182" t="s">
        <v>131</v>
      </c>
      <c r="I481" s="182"/>
      <c r="J481" s="119"/>
      <c r="L481" s="57"/>
      <c r="M481" s="57"/>
      <c r="N481" s="57"/>
      <c r="O481" s="72" t="s">
        <v>5654</v>
      </c>
      <c r="P481" s="93" t="str">
        <f t="shared" si="28"/>
        <v>-</v>
      </c>
      <c r="Q481" s="93" t="str">
        <f t="shared" si="29"/>
        <v>-</v>
      </c>
      <c r="T481" s="140">
        <f t="shared" si="30"/>
        <v>0</v>
      </c>
    </row>
    <row r="482" spans="1:21" ht="15" customHeight="1" x14ac:dyDescent="0.45">
      <c r="A482" s="66"/>
      <c r="H482" s="1"/>
      <c r="I482" s="10"/>
      <c r="O482" s="72" t="s">
        <v>5654</v>
      </c>
      <c r="P482" s="93" t="str">
        <f t="shared" si="28"/>
        <v>-</v>
      </c>
      <c r="Q482" s="93" t="str">
        <f t="shared" si="29"/>
        <v>-</v>
      </c>
    </row>
    <row r="483" spans="1:21" ht="15" customHeight="1" x14ac:dyDescent="0.45">
      <c r="A483" s="66"/>
      <c r="H483" s="10" t="s">
        <v>132</v>
      </c>
      <c r="O483" s="72" t="s">
        <v>5654</v>
      </c>
      <c r="P483" s="93" t="str">
        <f t="shared" si="28"/>
        <v>-</v>
      </c>
      <c r="Q483" s="93" t="str">
        <f t="shared" si="29"/>
        <v>-</v>
      </c>
    </row>
    <row r="484" spans="1:21" ht="27" customHeight="1" x14ac:dyDescent="0.45">
      <c r="A484" s="66"/>
      <c r="H484" s="177"/>
      <c r="I484" s="178"/>
      <c r="J484" s="179"/>
      <c r="O484" s="72" t="s">
        <v>5654</v>
      </c>
      <c r="P484" s="93" t="str">
        <f t="shared" si="28"/>
        <v>-</v>
      </c>
      <c r="Q484" s="93" t="str">
        <f t="shared" si="29"/>
        <v>-</v>
      </c>
      <c r="R484" s="141">
        <f>IF(H484&lt;&gt;"",1,0)</f>
        <v>0</v>
      </c>
    </row>
    <row r="485" spans="1:21" ht="15" customHeight="1" x14ac:dyDescent="0.45">
      <c r="A485" s="66"/>
      <c r="L485" s="57"/>
      <c r="M485" s="57"/>
      <c r="N485" s="57"/>
      <c r="O485" s="72" t="s">
        <v>5654</v>
      </c>
      <c r="P485" s="93" t="str">
        <f t="shared" si="28"/>
        <v>-</v>
      </c>
      <c r="Q485" s="93" t="str">
        <f t="shared" si="29"/>
        <v>-</v>
      </c>
    </row>
    <row r="486" spans="1:21" ht="15" customHeight="1" x14ac:dyDescent="0.45">
      <c r="A486" s="66"/>
      <c r="L486" s="57"/>
      <c r="M486" s="57"/>
      <c r="N486" s="57"/>
      <c r="O486" s="72" t="s">
        <v>5654</v>
      </c>
      <c r="P486" s="93" t="str">
        <f t="shared" si="28"/>
        <v>-</v>
      </c>
      <c r="Q486" s="93" t="str">
        <f t="shared" si="29"/>
        <v>-</v>
      </c>
    </row>
    <row r="487" spans="1:21" ht="15" customHeight="1" x14ac:dyDescent="0.45">
      <c r="A487" s="66" t="s">
        <v>135</v>
      </c>
      <c r="B487" s="68" t="str">
        <f>IF(OR(T489=1,T490=1),"回答完了","未回答")</f>
        <v>未回答</v>
      </c>
      <c r="C487" s="1" t="s">
        <v>5702</v>
      </c>
      <c r="E487" s="1" t="s">
        <v>5907</v>
      </c>
      <c r="L487" s="57"/>
      <c r="M487" s="57"/>
      <c r="N487" s="57"/>
      <c r="O487" s="72" t="s">
        <v>5654</v>
      </c>
      <c r="P487" s="93" t="str">
        <f t="shared" si="28"/>
        <v>質問21</v>
      </c>
      <c r="Q487" s="93" t="str">
        <f t="shared" si="29"/>
        <v>未回答</v>
      </c>
    </row>
    <row r="488" spans="1:21" ht="15" customHeight="1" thickBot="1" x14ac:dyDescent="0.5">
      <c r="A488" s="66"/>
      <c r="J488" s="16" t="str">
        <f>C487&amp;" 回答欄"</f>
        <v>質問21 回答欄</v>
      </c>
      <c r="L488" s="57"/>
      <c r="M488" s="57"/>
      <c r="N488" s="57"/>
      <c r="O488" s="72" t="s">
        <v>5654</v>
      </c>
      <c r="P488" s="93" t="str">
        <f t="shared" si="28"/>
        <v>-</v>
      </c>
      <c r="Q488" s="93" t="str">
        <f t="shared" si="29"/>
        <v>-</v>
      </c>
    </row>
    <row r="489" spans="1:21" ht="27.6" customHeight="1" thickTop="1" x14ac:dyDescent="0.45">
      <c r="A489" s="66"/>
      <c r="H489" s="182" t="s">
        <v>137</v>
      </c>
      <c r="I489" s="182"/>
      <c r="J489" s="118"/>
      <c r="L489" s="78" t="s">
        <v>44</v>
      </c>
      <c r="M489" s="57"/>
      <c r="N489" s="57"/>
      <c r="O489" s="72" t="s">
        <v>5654</v>
      </c>
      <c r="P489" s="93" t="str">
        <f t="shared" si="28"/>
        <v>-</v>
      </c>
      <c r="Q489" s="93" t="str">
        <f t="shared" si="29"/>
        <v>-</v>
      </c>
      <c r="T489" s="140">
        <f>IF(J489&lt;&gt;"",1,0)</f>
        <v>0</v>
      </c>
      <c r="U489" s="143" t="s">
        <v>44</v>
      </c>
    </row>
    <row r="490" spans="1:21" ht="27.6" customHeight="1" x14ac:dyDescent="0.45">
      <c r="A490" s="66"/>
      <c r="H490" s="183" t="s">
        <v>200</v>
      </c>
      <c r="I490" s="184"/>
      <c r="J490" s="30"/>
      <c r="L490" s="57"/>
      <c r="M490" s="57"/>
      <c r="N490" s="57"/>
      <c r="O490" s="72" t="s">
        <v>5654</v>
      </c>
      <c r="P490" s="93" t="str">
        <f t="shared" si="28"/>
        <v>-</v>
      </c>
      <c r="Q490" s="93" t="str">
        <f t="shared" si="29"/>
        <v>-</v>
      </c>
      <c r="T490" s="138">
        <f>IF(AND(SUM(T491:T508)&gt;=1,SUM(T491:T508)&lt;=3,T494=R511,T499=R514,T505=R517,T508=R520),1,0)</f>
        <v>0</v>
      </c>
    </row>
    <row r="491" spans="1:21" ht="27.6" customHeight="1" x14ac:dyDescent="0.45">
      <c r="A491" s="66"/>
      <c r="H491" s="182" t="s">
        <v>201</v>
      </c>
      <c r="I491" s="182"/>
      <c r="J491" s="119"/>
      <c r="L491" s="57"/>
      <c r="M491" s="57"/>
      <c r="N491" s="57"/>
      <c r="O491" s="72" t="s">
        <v>5654</v>
      </c>
      <c r="P491" s="93" t="str">
        <f t="shared" si="28"/>
        <v>-</v>
      </c>
      <c r="Q491" s="93" t="str">
        <f t="shared" si="29"/>
        <v>-</v>
      </c>
      <c r="T491" s="140">
        <f>IF(J491&lt;&gt;"",1,0)</f>
        <v>0</v>
      </c>
    </row>
    <row r="492" spans="1:21" ht="27.6" customHeight="1" x14ac:dyDescent="0.45">
      <c r="A492" s="66"/>
      <c r="H492" s="182" t="s">
        <v>202</v>
      </c>
      <c r="I492" s="182"/>
      <c r="J492" s="119"/>
      <c r="L492" s="57"/>
      <c r="M492" s="57"/>
      <c r="N492" s="57"/>
      <c r="O492" s="72" t="s">
        <v>5654</v>
      </c>
      <c r="P492" s="93" t="str">
        <f t="shared" si="28"/>
        <v>-</v>
      </c>
      <c r="Q492" s="93" t="str">
        <f t="shared" si="29"/>
        <v>-</v>
      </c>
      <c r="T492" s="140">
        <f>IF(J492&lt;&gt;"",1,0)</f>
        <v>0</v>
      </c>
    </row>
    <row r="493" spans="1:21" ht="27.6" customHeight="1" x14ac:dyDescent="0.45">
      <c r="A493" s="66"/>
      <c r="H493" s="182" t="s">
        <v>203</v>
      </c>
      <c r="I493" s="182"/>
      <c r="J493" s="119"/>
      <c r="L493" s="57"/>
      <c r="M493" s="57"/>
      <c r="N493" s="57"/>
      <c r="O493" s="72" t="s">
        <v>5654</v>
      </c>
      <c r="P493" s="93" t="str">
        <f t="shared" si="28"/>
        <v>-</v>
      </c>
      <c r="Q493" s="93" t="str">
        <f t="shared" si="29"/>
        <v>-</v>
      </c>
      <c r="T493" s="140">
        <f>IF(J493&lt;&gt;"",1,0)</f>
        <v>0</v>
      </c>
    </row>
    <row r="494" spans="1:21" ht="27.6" customHeight="1" x14ac:dyDescent="0.45">
      <c r="A494" s="66"/>
      <c r="H494" s="182" t="s">
        <v>87</v>
      </c>
      <c r="I494" s="182"/>
      <c r="J494" s="119"/>
      <c r="L494" s="57"/>
      <c r="M494" s="57"/>
      <c r="N494" s="57"/>
      <c r="O494" s="72" t="s">
        <v>5654</v>
      </c>
      <c r="P494" s="93" t="str">
        <f t="shared" si="28"/>
        <v>-</v>
      </c>
      <c r="Q494" s="93" t="str">
        <f t="shared" si="29"/>
        <v>-</v>
      </c>
      <c r="T494" s="140">
        <f>IF(J494&lt;&gt;"",1,0)</f>
        <v>0</v>
      </c>
    </row>
    <row r="495" spans="1:21" ht="27.6" customHeight="1" x14ac:dyDescent="0.45">
      <c r="A495" s="66"/>
      <c r="H495" s="183" t="s">
        <v>204</v>
      </c>
      <c r="I495" s="184"/>
      <c r="J495" s="30"/>
      <c r="L495" s="57"/>
      <c r="M495" s="57"/>
      <c r="N495" s="57"/>
      <c r="O495" s="72" t="s">
        <v>5654</v>
      </c>
      <c r="P495" s="93" t="str">
        <f t="shared" si="28"/>
        <v>-</v>
      </c>
      <c r="Q495" s="93" t="str">
        <f t="shared" si="29"/>
        <v>-</v>
      </c>
    </row>
    <row r="496" spans="1:21" ht="27.6" customHeight="1" x14ac:dyDescent="0.45">
      <c r="A496" s="66"/>
      <c r="H496" s="182" t="s">
        <v>205</v>
      </c>
      <c r="I496" s="182"/>
      <c r="J496" s="119"/>
      <c r="L496" s="57"/>
      <c r="M496" s="57"/>
      <c r="N496" s="57"/>
      <c r="O496" s="72" t="s">
        <v>5654</v>
      </c>
      <c r="P496" s="93" t="str">
        <f t="shared" si="28"/>
        <v>-</v>
      </c>
      <c r="Q496" s="93" t="str">
        <f t="shared" si="29"/>
        <v>-</v>
      </c>
      <c r="T496" s="140">
        <f>IF(J496&lt;&gt;"",1,0)</f>
        <v>0</v>
      </c>
    </row>
    <row r="497" spans="1:20" ht="27.6" customHeight="1" x14ac:dyDescent="0.45">
      <c r="A497" s="66"/>
      <c r="H497" s="182" t="s">
        <v>206</v>
      </c>
      <c r="I497" s="182"/>
      <c r="J497" s="119"/>
      <c r="L497" s="57"/>
      <c r="M497" s="57"/>
      <c r="N497" s="57"/>
      <c r="O497" s="72" t="s">
        <v>5654</v>
      </c>
      <c r="P497" s="93" t="str">
        <f t="shared" si="28"/>
        <v>-</v>
      </c>
      <c r="Q497" s="93" t="str">
        <f t="shared" si="29"/>
        <v>-</v>
      </c>
      <c r="T497" s="140">
        <f>IF(J497&lt;&gt;"",1,0)</f>
        <v>0</v>
      </c>
    </row>
    <row r="498" spans="1:20" ht="27.6" customHeight="1" x14ac:dyDescent="0.45">
      <c r="A498" s="66"/>
      <c r="H498" s="182" t="s">
        <v>207</v>
      </c>
      <c r="I498" s="182"/>
      <c r="J498" s="119"/>
      <c r="L498" s="57"/>
      <c r="M498" s="57"/>
      <c r="N498" s="57"/>
      <c r="O498" s="72" t="s">
        <v>5654</v>
      </c>
      <c r="P498" s="93" t="str">
        <f t="shared" si="28"/>
        <v>-</v>
      </c>
      <c r="Q498" s="93" t="str">
        <f t="shared" si="29"/>
        <v>-</v>
      </c>
      <c r="T498" s="140">
        <f>IF(J498&lt;&gt;"",1,0)</f>
        <v>0</v>
      </c>
    </row>
    <row r="499" spans="1:20" ht="27.6" customHeight="1" x14ac:dyDescent="0.45">
      <c r="A499" s="66"/>
      <c r="H499" s="182" t="s">
        <v>158</v>
      </c>
      <c r="I499" s="182"/>
      <c r="J499" s="119"/>
      <c r="L499" s="57"/>
      <c r="M499" s="57"/>
      <c r="N499" s="57"/>
      <c r="O499" s="72" t="s">
        <v>5654</v>
      </c>
      <c r="P499" s="93" t="str">
        <f t="shared" si="28"/>
        <v>-</v>
      </c>
      <c r="Q499" s="93" t="str">
        <f t="shared" si="29"/>
        <v>-</v>
      </c>
      <c r="T499" s="140">
        <f>IF(J499&lt;&gt;"",1,0)</f>
        <v>0</v>
      </c>
    </row>
    <row r="500" spans="1:20" ht="27.6" customHeight="1" x14ac:dyDescent="0.45">
      <c r="A500" s="66"/>
      <c r="H500" s="183" t="s">
        <v>208</v>
      </c>
      <c r="I500" s="184"/>
      <c r="J500" s="30"/>
      <c r="L500" s="57"/>
      <c r="M500" s="57"/>
      <c r="N500" s="57"/>
      <c r="O500" s="72" t="s">
        <v>5654</v>
      </c>
      <c r="P500" s="93" t="str">
        <f t="shared" si="28"/>
        <v>-</v>
      </c>
      <c r="Q500" s="93" t="str">
        <f t="shared" si="29"/>
        <v>-</v>
      </c>
    </row>
    <row r="501" spans="1:20" ht="27.6" customHeight="1" x14ac:dyDescent="0.45">
      <c r="A501" s="66"/>
      <c r="H501" s="182" t="s">
        <v>209</v>
      </c>
      <c r="I501" s="182"/>
      <c r="J501" s="119"/>
      <c r="L501" s="57"/>
      <c r="M501" s="57"/>
      <c r="N501" s="57"/>
      <c r="O501" s="72" t="s">
        <v>5654</v>
      </c>
      <c r="P501" s="93" t="str">
        <f t="shared" si="28"/>
        <v>-</v>
      </c>
      <c r="Q501" s="93" t="str">
        <f t="shared" si="29"/>
        <v>-</v>
      </c>
      <c r="T501" s="140">
        <f>IF(J501&lt;&gt;"",1,0)</f>
        <v>0</v>
      </c>
    </row>
    <row r="502" spans="1:20" ht="27.6" customHeight="1" x14ac:dyDescent="0.45">
      <c r="A502" s="66"/>
      <c r="H502" s="182" t="s">
        <v>210</v>
      </c>
      <c r="I502" s="182"/>
      <c r="J502" s="119"/>
      <c r="L502" s="57"/>
      <c r="M502" s="57"/>
      <c r="N502" s="57"/>
      <c r="O502" s="72" t="s">
        <v>5654</v>
      </c>
      <c r="P502" s="93" t="str">
        <f t="shared" si="28"/>
        <v>-</v>
      </c>
      <c r="Q502" s="93" t="str">
        <f t="shared" si="29"/>
        <v>-</v>
      </c>
      <c r="T502" s="140">
        <f>IF(J502&lt;&gt;"",1,0)</f>
        <v>0</v>
      </c>
    </row>
    <row r="503" spans="1:20" ht="27.6" customHeight="1" x14ac:dyDescent="0.45">
      <c r="A503" s="66"/>
      <c r="H503" s="182" t="s">
        <v>211</v>
      </c>
      <c r="I503" s="182"/>
      <c r="J503" s="119"/>
      <c r="L503" s="57"/>
      <c r="M503" s="57"/>
      <c r="N503" s="57"/>
      <c r="O503" s="72" t="s">
        <v>5654</v>
      </c>
      <c r="P503" s="93" t="str">
        <f t="shared" si="28"/>
        <v>-</v>
      </c>
      <c r="Q503" s="93" t="str">
        <f t="shared" si="29"/>
        <v>-</v>
      </c>
      <c r="T503" s="140">
        <f>IF(J503&lt;&gt;"",1,0)</f>
        <v>0</v>
      </c>
    </row>
    <row r="504" spans="1:20" ht="27.6" customHeight="1" x14ac:dyDescent="0.45">
      <c r="A504" s="66"/>
      <c r="H504" s="182" t="s">
        <v>212</v>
      </c>
      <c r="I504" s="182"/>
      <c r="J504" s="119"/>
      <c r="L504" s="57"/>
      <c r="M504" s="57"/>
      <c r="N504" s="57"/>
      <c r="O504" s="72" t="s">
        <v>5654</v>
      </c>
      <c r="P504" s="93" t="str">
        <f t="shared" si="28"/>
        <v>-</v>
      </c>
      <c r="Q504" s="93" t="str">
        <f t="shared" si="29"/>
        <v>-</v>
      </c>
      <c r="T504" s="140">
        <f>IF(J504&lt;&gt;"",1,0)</f>
        <v>0</v>
      </c>
    </row>
    <row r="505" spans="1:20" ht="27.6" customHeight="1" x14ac:dyDescent="0.45">
      <c r="A505" s="66"/>
      <c r="H505" s="182" t="s">
        <v>213</v>
      </c>
      <c r="I505" s="182"/>
      <c r="J505" s="119"/>
      <c r="L505" s="57"/>
      <c r="M505" s="57"/>
      <c r="N505" s="57"/>
      <c r="O505" s="72" t="s">
        <v>5654</v>
      </c>
      <c r="P505" s="93" t="str">
        <f t="shared" si="28"/>
        <v>-</v>
      </c>
      <c r="Q505" s="93" t="str">
        <f t="shared" si="29"/>
        <v>-</v>
      </c>
      <c r="T505" s="140">
        <f>IF(J505&lt;&gt;"",1,0)</f>
        <v>0</v>
      </c>
    </row>
    <row r="506" spans="1:20" ht="27.6" customHeight="1" x14ac:dyDescent="0.45">
      <c r="A506" s="66"/>
      <c r="H506" s="183" t="s">
        <v>208</v>
      </c>
      <c r="I506" s="184"/>
      <c r="J506" s="30"/>
      <c r="L506" s="57"/>
      <c r="M506" s="57"/>
      <c r="N506" s="57"/>
      <c r="O506" s="72" t="s">
        <v>5654</v>
      </c>
      <c r="P506" s="93" t="str">
        <f t="shared" si="28"/>
        <v>-</v>
      </c>
      <c r="Q506" s="93" t="str">
        <f t="shared" si="29"/>
        <v>-</v>
      </c>
    </row>
    <row r="507" spans="1:20" ht="27.6" customHeight="1" x14ac:dyDescent="0.45">
      <c r="A507" s="66"/>
      <c r="H507" s="182" t="s">
        <v>214</v>
      </c>
      <c r="I507" s="182"/>
      <c r="J507" s="119"/>
      <c r="L507" s="57"/>
      <c r="M507" s="57"/>
      <c r="N507" s="57"/>
      <c r="O507" s="72" t="s">
        <v>5654</v>
      </c>
      <c r="P507" s="93" t="str">
        <f t="shared" si="28"/>
        <v>-</v>
      </c>
      <c r="Q507" s="93" t="str">
        <f t="shared" si="29"/>
        <v>-</v>
      </c>
      <c r="T507" s="140">
        <f>IF(J507&lt;&gt;"",1,0)</f>
        <v>0</v>
      </c>
    </row>
    <row r="508" spans="1:20" ht="27.6" customHeight="1" x14ac:dyDescent="0.45">
      <c r="A508" s="66"/>
      <c r="H508" s="182" t="s">
        <v>5718</v>
      </c>
      <c r="I508" s="182"/>
      <c r="J508" s="119"/>
      <c r="L508" s="57"/>
      <c r="M508" s="57"/>
      <c r="N508" s="57"/>
      <c r="O508" s="72" t="s">
        <v>5654</v>
      </c>
      <c r="P508" s="93" t="str">
        <f t="shared" si="28"/>
        <v>-</v>
      </c>
      <c r="Q508" s="93" t="str">
        <f t="shared" si="29"/>
        <v>-</v>
      </c>
      <c r="T508" s="140">
        <f>IF(J508&lt;&gt;"",1,0)</f>
        <v>0</v>
      </c>
    </row>
    <row r="509" spans="1:20" ht="15" customHeight="1" x14ac:dyDescent="0.45">
      <c r="A509" s="66"/>
      <c r="H509" s="1"/>
      <c r="J509" s="3" t="str">
        <f>IF(COUNTIF(J491:J508,"○")&gt;3,"3つまで選択してください","")</f>
        <v/>
      </c>
      <c r="O509" s="72" t="s">
        <v>5654</v>
      </c>
      <c r="P509" s="93" t="str">
        <f t="shared" si="28"/>
        <v>-</v>
      </c>
      <c r="Q509" s="93" t="str">
        <f t="shared" si="29"/>
        <v>-</v>
      </c>
    </row>
    <row r="510" spans="1:20" ht="15" customHeight="1" x14ac:dyDescent="0.45">
      <c r="A510" s="66"/>
      <c r="H510" s="10" t="s">
        <v>88</v>
      </c>
      <c r="I510" s="10"/>
      <c r="O510" s="72" t="s">
        <v>5654</v>
      </c>
      <c r="P510" s="93" t="str">
        <f t="shared" si="28"/>
        <v>-</v>
      </c>
      <c r="Q510" s="93" t="str">
        <f t="shared" si="29"/>
        <v>-</v>
      </c>
    </row>
    <row r="511" spans="1:20" ht="27.6" customHeight="1" x14ac:dyDescent="0.45">
      <c r="A511" s="66"/>
      <c r="H511" s="176"/>
      <c r="I511" s="176"/>
      <c r="J511" s="176"/>
      <c r="O511" s="72" t="s">
        <v>5654</v>
      </c>
      <c r="P511" s="93" t="str">
        <f t="shared" si="28"/>
        <v>-</v>
      </c>
      <c r="Q511" s="93" t="str">
        <f t="shared" si="29"/>
        <v>-</v>
      </c>
      <c r="R511" s="141">
        <f>IF(H511&lt;&gt;"",1,0)</f>
        <v>0</v>
      </c>
    </row>
    <row r="512" spans="1:20" ht="15" customHeight="1" x14ac:dyDescent="0.45">
      <c r="A512" s="66"/>
      <c r="H512" s="1"/>
      <c r="O512" s="72" t="s">
        <v>5654</v>
      </c>
      <c r="P512" s="93" t="str">
        <f t="shared" si="28"/>
        <v>-</v>
      </c>
      <c r="Q512" s="93" t="str">
        <f t="shared" si="29"/>
        <v>-</v>
      </c>
    </row>
    <row r="513" spans="1:20" ht="15" customHeight="1" x14ac:dyDescent="0.45">
      <c r="A513" s="66"/>
      <c r="H513" s="10" t="s">
        <v>159</v>
      </c>
      <c r="I513" s="10"/>
      <c r="O513" s="72" t="s">
        <v>5654</v>
      </c>
      <c r="P513" s="93" t="str">
        <f t="shared" si="28"/>
        <v>-</v>
      </c>
      <c r="Q513" s="93" t="str">
        <f t="shared" si="29"/>
        <v>-</v>
      </c>
    </row>
    <row r="514" spans="1:20" ht="27.6" customHeight="1" x14ac:dyDescent="0.45">
      <c r="A514" s="66"/>
      <c r="H514" s="176"/>
      <c r="I514" s="176"/>
      <c r="J514" s="176"/>
      <c r="O514" s="72" t="s">
        <v>5654</v>
      </c>
      <c r="P514" s="93" t="str">
        <f t="shared" si="28"/>
        <v>-</v>
      </c>
      <c r="Q514" s="93" t="str">
        <f t="shared" si="29"/>
        <v>-</v>
      </c>
      <c r="R514" s="141">
        <f>IF(H514&lt;&gt;"",1,0)</f>
        <v>0</v>
      </c>
    </row>
    <row r="515" spans="1:20" ht="15" customHeight="1" x14ac:dyDescent="0.45">
      <c r="A515" s="66"/>
      <c r="H515" s="1"/>
      <c r="O515" s="72" t="s">
        <v>5654</v>
      </c>
      <c r="P515" s="93" t="str">
        <f t="shared" si="28"/>
        <v>-</v>
      </c>
      <c r="Q515" s="93" t="str">
        <f t="shared" si="29"/>
        <v>-</v>
      </c>
    </row>
    <row r="516" spans="1:20" ht="15" customHeight="1" x14ac:dyDescent="0.45">
      <c r="A516" s="66"/>
      <c r="H516" s="10" t="s">
        <v>215</v>
      </c>
      <c r="I516" s="10"/>
      <c r="O516" s="72" t="s">
        <v>5654</v>
      </c>
      <c r="P516" s="93" t="str">
        <f t="shared" si="28"/>
        <v>-</v>
      </c>
      <c r="Q516" s="93" t="str">
        <f t="shared" si="29"/>
        <v>-</v>
      </c>
    </row>
    <row r="517" spans="1:20" ht="27.6" customHeight="1" x14ac:dyDescent="0.45">
      <c r="A517" s="66"/>
      <c r="H517" s="176"/>
      <c r="I517" s="176"/>
      <c r="J517" s="176"/>
      <c r="O517" s="72" t="s">
        <v>5654</v>
      </c>
      <c r="P517" s="93" t="str">
        <f t="shared" si="28"/>
        <v>-</v>
      </c>
      <c r="Q517" s="93" t="str">
        <f t="shared" si="29"/>
        <v>-</v>
      </c>
      <c r="R517" s="141">
        <f>IF(H517&lt;&gt;"",1,0)</f>
        <v>0</v>
      </c>
    </row>
    <row r="518" spans="1:20" ht="15" customHeight="1" x14ac:dyDescent="0.45">
      <c r="A518" s="66"/>
      <c r="H518" s="1"/>
      <c r="O518" s="72" t="s">
        <v>5654</v>
      </c>
      <c r="P518" s="93" t="str">
        <f t="shared" si="28"/>
        <v>-</v>
      </c>
      <c r="Q518" s="93" t="str">
        <f t="shared" si="29"/>
        <v>-</v>
      </c>
    </row>
    <row r="519" spans="1:20" ht="15" customHeight="1" x14ac:dyDescent="0.45">
      <c r="A519" s="66"/>
      <c r="H519" s="10" t="s">
        <v>216</v>
      </c>
      <c r="I519" s="10"/>
      <c r="O519" s="72" t="s">
        <v>5654</v>
      </c>
      <c r="P519" s="93" t="str">
        <f t="shared" si="28"/>
        <v>-</v>
      </c>
      <c r="Q519" s="93" t="str">
        <f t="shared" si="29"/>
        <v>-</v>
      </c>
    </row>
    <row r="520" spans="1:20" ht="27.6" customHeight="1" x14ac:dyDescent="0.45">
      <c r="A520" s="66"/>
      <c r="H520" s="176"/>
      <c r="I520" s="176"/>
      <c r="J520" s="176"/>
      <c r="O520" s="72" t="s">
        <v>5654</v>
      </c>
      <c r="P520" s="93" t="str">
        <f t="shared" si="28"/>
        <v>-</v>
      </c>
      <c r="Q520" s="93" t="str">
        <f t="shared" si="29"/>
        <v>-</v>
      </c>
      <c r="R520" s="141">
        <f>IF(H520&lt;&gt;"",1,0)</f>
        <v>0</v>
      </c>
    </row>
    <row r="521" spans="1:20" ht="15" customHeight="1" x14ac:dyDescent="0.45">
      <c r="A521" s="66"/>
      <c r="L521" s="57"/>
      <c r="M521" s="57"/>
      <c r="N521" s="57"/>
      <c r="O521" s="72" t="s">
        <v>5654</v>
      </c>
      <c r="P521" s="93" t="str">
        <f t="shared" si="28"/>
        <v>-</v>
      </c>
      <c r="Q521" s="93" t="str">
        <f t="shared" si="29"/>
        <v>-</v>
      </c>
    </row>
    <row r="522" spans="1:20" ht="15" customHeight="1" x14ac:dyDescent="0.45">
      <c r="A522" s="66"/>
      <c r="B522" s="4"/>
      <c r="C522" s="4" t="s">
        <v>5653</v>
      </c>
      <c r="D522" s="4"/>
      <c r="E522" s="4"/>
      <c r="F522" s="4"/>
      <c r="G522" s="4"/>
      <c r="H522" s="5"/>
      <c r="I522" s="4"/>
      <c r="J522" s="4"/>
      <c r="K522" s="4"/>
      <c r="L522" s="57"/>
      <c r="M522" s="57"/>
      <c r="N522" s="57"/>
      <c r="O522" s="72" t="s">
        <v>5654</v>
      </c>
      <c r="P522" s="93" t="str">
        <f t="shared" si="28"/>
        <v>指定権者との連携についてお伺いします。</v>
      </c>
      <c r="Q522" s="93" t="str">
        <f t="shared" si="29"/>
        <v>-</v>
      </c>
    </row>
    <row r="523" spans="1:20" ht="15" customHeight="1" x14ac:dyDescent="0.45">
      <c r="A523" s="66"/>
      <c r="L523" s="57"/>
      <c r="M523" s="57"/>
      <c r="N523" s="57"/>
      <c r="O523" s="72" t="s">
        <v>5654</v>
      </c>
      <c r="P523" s="93" t="str">
        <f t="shared" si="28"/>
        <v>-</v>
      </c>
      <c r="Q523" s="93" t="str">
        <f t="shared" si="29"/>
        <v>-</v>
      </c>
    </row>
    <row r="524" spans="1:20" ht="15" customHeight="1" x14ac:dyDescent="0.45">
      <c r="A524" s="66" t="s">
        <v>12</v>
      </c>
      <c r="B524" s="68" t="str">
        <f>IF(AND(T526=1,R526=R534),"回答完了","未回答")</f>
        <v>未回答</v>
      </c>
      <c r="C524" s="1" t="s">
        <v>5703</v>
      </c>
      <c r="D524" s="6">
        <v>1</v>
      </c>
      <c r="E524" s="1" t="s">
        <v>218</v>
      </c>
      <c r="L524" s="57"/>
      <c r="M524" s="57"/>
      <c r="N524" s="57"/>
      <c r="O524" s="72" t="s">
        <v>5654</v>
      </c>
      <c r="P524" s="93" t="str">
        <f t="shared" si="28"/>
        <v>質問22</v>
      </c>
      <c r="Q524" s="93" t="str">
        <f t="shared" si="29"/>
        <v>未回答</v>
      </c>
    </row>
    <row r="525" spans="1:20" ht="15" customHeight="1" thickBot="1" x14ac:dyDescent="0.5">
      <c r="A525" s="66"/>
      <c r="J525" s="8" t="str">
        <f>C524&amp;"("&amp;D524&amp;")回答欄"</f>
        <v>質問22(1)回答欄</v>
      </c>
      <c r="L525" s="57"/>
      <c r="M525" s="57"/>
      <c r="N525" s="57"/>
      <c r="O525" s="72" t="s">
        <v>5654</v>
      </c>
      <c r="P525" s="93" t="str">
        <f t="shared" si="28"/>
        <v>-</v>
      </c>
      <c r="Q525" s="93" t="str">
        <f t="shared" si="29"/>
        <v>-</v>
      </c>
    </row>
    <row r="526" spans="1:20" ht="27.6" customHeight="1" thickTop="1" x14ac:dyDescent="0.2">
      <c r="A526" s="66"/>
      <c r="H526" s="9" t="s">
        <v>219</v>
      </c>
      <c r="I526"/>
      <c r="J526" s="105"/>
      <c r="L526" s="57"/>
      <c r="M526" s="57"/>
      <c r="N526" s="57"/>
      <c r="O526" s="72" t="s">
        <v>5654</v>
      </c>
      <c r="P526" s="93" t="str">
        <f t="shared" si="28"/>
        <v>-</v>
      </c>
      <c r="Q526" s="93" t="str">
        <f t="shared" si="29"/>
        <v>-</v>
      </c>
      <c r="R526" s="150">
        <f>IF(J526=H526,1,0)</f>
        <v>0</v>
      </c>
      <c r="S526" s="93" t="s">
        <v>219</v>
      </c>
      <c r="T526" s="140">
        <f>IF(J526&lt;&gt;"",1,0)</f>
        <v>0</v>
      </c>
    </row>
    <row r="527" spans="1:20" ht="15" customHeight="1" x14ac:dyDescent="0.45">
      <c r="A527" s="66"/>
      <c r="H527" s="1" t="s">
        <v>220</v>
      </c>
      <c r="I527"/>
      <c r="L527" s="57"/>
      <c r="M527" s="57"/>
      <c r="N527" s="57"/>
      <c r="O527" s="72" t="s">
        <v>5654</v>
      </c>
      <c r="P527" s="93" t="str">
        <f t="shared" si="28"/>
        <v>-</v>
      </c>
      <c r="Q527" s="93" t="str">
        <f t="shared" si="29"/>
        <v>-</v>
      </c>
    </row>
    <row r="528" spans="1:20" ht="15" customHeight="1" x14ac:dyDescent="0.45">
      <c r="A528" s="66"/>
      <c r="H528" s="1" t="s">
        <v>110</v>
      </c>
      <c r="I528"/>
      <c r="L528" s="57"/>
      <c r="M528" s="57"/>
      <c r="N528" s="57"/>
      <c r="O528" s="72" t="s">
        <v>5654</v>
      </c>
      <c r="P528" s="93" t="str">
        <f t="shared" si="28"/>
        <v>-</v>
      </c>
      <c r="Q528" s="93" t="str">
        <f t="shared" si="29"/>
        <v>-</v>
      </c>
    </row>
    <row r="529" spans="1:20" ht="15" customHeight="1" x14ac:dyDescent="0.45">
      <c r="A529" s="66"/>
      <c r="L529" s="57"/>
      <c r="M529" s="57"/>
      <c r="N529" s="57"/>
      <c r="O529" s="72" t="s">
        <v>5654</v>
      </c>
      <c r="P529" s="93" t="str">
        <f t="shared" si="28"/>
        <v>-</v>
      </c>
      <c r="Q529" s="93" t="str">
        <f t="shared" si="29"/>
        <v>-</v>
      </c>
    </row>
    <row r="530" spans="1:20" ht="15" customHeight="1" x14ac:dyDescent="0.45">
      <c r="A530" s="66"/>
      <c r="L530" s="57"/>
      <c r="M530" s="57"/>
      <c r="N530" s="57"/>
      <c r="O530" s="72" t="s">
        <v>5654</v>
      </c>
      <c r="P530" s="93" t="str">
        <f t="shared" si="28"/>
        <v>-</v>
      </c>
      <c r="Q530" s="93" t="str">
        <f t="shared" si="29"/>
        <v>-</v>
      </c>
    </row>
    <row r="531" spans="1:20" ht="15" customHeight="1" x14ac:dyDescent="0.45">
      <c r="A531" s="66"/>
      <c r="D531" s="6">
        <v>2</v>
      </c>
      <c r="E531" s="1" t="s">
        <v>5735</v>
      </c>
      <c r="L531" s="57"/>
      <c r="M531" s="57"/>
      <c r="N531" s="57"/>
      <c r="O531" s="72" t="s">
        <v>5654</v>
      </c>
      <c r="P531" s="93" t="str">
        <f t="shared" ref="P531:P585" si="31">IF(C531=0,"-",C531)</f>
        <v>-</v>
      </c>
      <c r="Q531" s="93" t="str">
        <f t="shared" ref="Q531:Q585" si="32">IF(B531=0,"-",B531)</f>
        <v>-</v>
      </c>
    </row>
    <row r="532" spans="1:20" ht="15" customHeight="1" x14ac:dyDescent="0.45">
      <c r="A532" s="66" t="s">
        <v>2</v>
      </c>
      <c r="H532" s="1"/>
      <c r="L532" s="57"/>
      <c r="M532" s="57"/>
      <c r="N532" s="57"/>
      <c r="O532" s="72" t="s">
        <v>5654</v>
      </c>
      <c r="P532" s="93" t="str">
        <f t="shared" si="31"/>
        <v>-</v>
      </c>
      <c r="Q532" s="93" t="str">
        <f t="shared" si="32"/>
        <v>-</v>
      </c>
    </row>
    <row r="533" spans="1:20" ht="15" customHeight="1" thickBot="1" x14ac:dyDescent="0.5">
      <c r="A533" s="66"/>
      <c r="H533" s="166" t="str">
        <f>C524&amp;"("&amp;D531&amp;")回答欄"</f>
        <v>質問22(2)回答欄</v>
      </c>
      <c r="I533" s="167" t="str">
        <f>A531&amp;" 回答欄"</f>
        <v xml:space="preserve"> 回答欄</v>
      </c>
      <c r="J533" s="168" t="str">
        <f t="shared" ref="J533" si="33">C531&amp;" 回答欄"</f>
        <v xml:space="preserve"> 回答欄</v>
      </c>
      <c r="L533" s="57"/>
      <c r="M533" s="57"/>
      <c r="N533" s="57"/>
      <c r="O533" s="72" t="s">
        <v>5654</v>
      </c>
      <c r="P533" s="93" t="str">
        <f t="shared" si="31"/>
        <v>-</v>
      </c>
      <c r="Q533" s="93" t="str">
        <f t="shared" si="32"/>
        <v>-</v>
      </c>
    </row>
    <row r="534" spans="1:20" ht="27.6" customHeight="1" thickTop="1" x14ac:dyDescent="0.45">
      <c r="A534" s="66"/>
      <c r="H534" s="185"/>
      <c r="I534" s="185"/>
      <c r="J534" s="185"/>
      <c r="L534" s="57"/>
      <c r="M534" s="57"/>
      <c r="N534" s="57"/>
      <c r="O534" s="72" t="s">
        <v>5654</v>
      </c>
      <c r="P534" s="93" t="str">
        <f t="shared" si="31"/>
        <v>-</v>
      </c>
      <c r="Q534" s="93" t="str">
        <f t="shared" si="32"/>
        <v>-</v>
      </c>
      <c r="R534" s="141">
        <f>IF(H534&lt;&gt;"",1,0)</f>
        <v>0</v>
      </c>
    </row>
    <row r="535" spans="1:20" ht="15" customHeight="1" x14ac:dyDescent="0.45">
      <c r="A535" s="66"/>
      <c r="L535" s="57"/>
      <c r="M535" s="57"/>
      <c r="N535" s="57"/>
      <c r="O535" s="72" t="s">
        <v>5654</v>
      </c>
      <c r="P535" s="93" t="str">
        <f t="shared" si="31"/>
        <v>-</v>
      </c>
      <c r="Q535" s="93" t="str">
        <f t="shared" si="32"/>
        <v>-</v>
      </c>
    </row>
    <row r="536" spans="1:20" ht="15" customHeight="1" x14ac:dyDescent="0.45">
      <c r="A536" s="66"/>
      <c r="B536" s="68" t="str">
        <f>IF(T539=1,"回答完了","未回答")</f>
        <v>未回答</v>
      </c>
      <c r="C536" s="1" t="s">
        <v>5704</v>
      </c>
      <c r="E536" s="1" t="s">
        <v>5781</v>
      </c>
      <c r="L536" s="57"/>
      <c r="M536" s="57"/>
      <c r="N536" s="57"/>
      <c r="O536" s="72" t="s">
        <v>5654</v>
      </c>
      <c r="P536" s="93" t="str">
        <f t="shared" si="31"/>
        <v>質問23</v>
      </c>
      <c r="Q536" s="93" t="str">
        <f t="shared" si="32"/>
        <v>未回答</v>
      </c>
    </row>
    <row r="537" spans="1:20" ht="15" customHeight="1" x14ac:dyDescent="0.45">
      <c r="A537" s="66"/>
      <c r="E537" s="129" t="s">
        <v>5795</v>
      </c>
      <c r="L537" s="57"/>
      <c r="M537" s="57"/>
      <c r="N537" s="57"/>
      <c r="O537" s="72" t="s">
        <v>5654</v>
      </c>
      <c r="P537" s="93" t="str">
        <f t="shared" si="31"/>
        <v>-</v>
      </c>
      <c r="Q537" s="93" t="str">
        <f t="shared" si="32"/>
        <v>-</v>
      </c>
    </row>
    <row r="538" spans="1:20" ht="15" customHeight="1" thickBot="1" x14ac:dyDescent="0.5">
      <c r="A538" s="66" t="s">
        <v>12</v>
      </c>
      <c r="J538" s="11" t="str">
        <f>C536&amp;" 回答欄"</f>
        <v>質問23 回答欄</v>
      </c>
      <c r="L538" s="57"/>
      <c r="M538" s="57"/>
      <c r="N538" s="57"/>
      <c r="O538" s="72" t="s">
        <v>5654</v>
      </c>
      <c r="P538" s="93" t="str">
        <f t="shared" si="31"/>
        <v>-</v>
      </c>
      <c r="Q538" s="93" t="str">
        <f t="shared" si="32"/>
        <v>-</v>
      </c>
    </row>
    <row r="539" spans="1:20" ht="27.6" customHeight="1" thickTop="1" x14ac:dyDescent="0.2">
      <c r="A539" s="66"/>
      <c r="H539" s="9" t="s">
        <v>221</v>
      </c>
      <c r="I539"/>
      <c r="J539" s="109"/>
      <c r="L539" s="57"/>
      <c r="M539" s="57"/>
      <c r="N539" s="57"/>
      <c r="O539" s="72" t="s">
        <v>5654</v>
      </c>
      <c r="P539" s="93" t="str">
        <f t="shared" si="31"/>
        <v>-</v>
      </c>
      <c r="Q539" s="93" t="str">
        <f t="shared" si="32"/>
        <v>-</v>
      </c>
      <c r="T539" s="140">
        <f>IF(J539&lt;&gt;"",1,0)</f>
        <v>0</v>
      </c>
    </row>
    <row r="540" spans="1:20" ht="15" customHeight="1" x14ac:dyDescent="0.45">
      <c r="A540" s="66"/>
      <c r="H540" s="1" t="s">
        <v>222</v>
      </c>
      <c r="I540"/>
      <c r="L540" s="57"/>
      <c r="M540" s="57"/>
      <c r="N540" s="57"/>
      <c r="O540" s="72" t="s">
        <v>5654</v>
      </c>
      <c r="P540" s="93" t="str">
        <f t="shared" si="31"/>
        <v>-</v>
      </c>
      <c r="Q540" s="93" t="str">
        <f t="shared" si="32"/>
        <v>-</v>
      </c>
    </row>
    <row r="541" spans="1:20" ht="15" customHeight="1" x14ac:dyDescent="0.45">
      <c r="A541" s="66"/>
      <c r="H541" s="1" t="s">
        <v>110</v>
      </c>
      <c r="I541"/>
      <c r="L541" s="57"/>
      <c r="M541" s="57"/>
      <c r="N541" s="57"/>
      <c r="O541" s="72" t="s">
        <v>5654</v>
      </c>
      <c r="P541" s="93" t="str">
        <f t="shared" si="31"/>
        <v>-</v>
      </c>
      <c r="Q541" s="93" t="str">
        <f t="shared" si="32"/>
        <v>-</v>
      </c>
    </row>
    <row r="542" spans="1:20" ht="15" customHeight="1" x14ac:dyDescent="0.45">
      <c r="A542" s="66"/>
      <c r="L542" s="57"/>
      <c r="M542" s="57"/>
      <c r="N542" s="57"/>
      <c r="O542" s="72" t="s">
        <v>5654</v>
      </c>
      <c r="P542" s="93" t="str">
        <f t="shared" si="31"/>
        <v>-</v>
      </c>
      <c r="Q542" s="93" t="str">
        <f t="shared" si="32"/>
        <v>-</v>
      </c>
    </row>
    <row r="543" spans="1:20" ht="15" customHeight="1" x14ac:dyDescent="0.45">
      <c r="A543" s="66"/>
      <c r="L543" s="57"/>
      <c r="M543" s="57"/>
      <c r="N543" s="57"/>
      <c r="O543" s="72" t="s">
        <v>5654</v>
      </c>
      <c r="P543" s="93" t="str">
        <f t="shared" si="31"/>
        <v>-</v>
      </c>
      <c r="Q543" s="93" t="str">
        <f t="shared" si="32"/>
        <v>-</v>
      </c>
    </row>
    <row r="544" spans="1:20" ht="15" customHeight="1" x14ac:dyDescent="0.45">
      <c r="A544" s="66" t="s">
        <v>12</v>
      </c>
      <c r="B544" s="68" t="str">
        <f>IF(AND(T546=1,T553=1),"回答完了","未回答")</f>
        <v>未回答</v>
      </c>
      <c r="C544" s="1" t="s">
        <v>5705</v>
      </c>
      <c r="D544" s="6">
        <v>1</v>
      </c>
      <c r="E544" s="15" t="s">
        <v>5765</v>
      </c>
      <c r="L544" s="57"/>
      <c r="M544" s="57"/>
      <c r="N544" s="57"/>
      <c r="O544" s="72" t="s">
        <v>5654</v>
      </c>
      <c r="P544" s="93" t="str">
        <f t="shared" si="31"/>
        <v>質問24</v>
      </c>
      <c r="Q544" s="93" t="str">
        <f t="shared" si="32"/>
        <v>未回答</v>
      </c>
    </row>
    <row r="545" spans="1:20" ht="15" customHeight="1" thickBot="1" x14ac:dyDescent="0.5">
      <c r="A545" s="66"/>
      <c r="J545" s="8" t="str">
        <f>C544&amp;"("&amp;D544&amp;")回答欄"</f>
        <v>質問24(1)回答欄</v>
      </c>
      <c r="L545" s="57"/>
      <c r="M545" s="57"/>
      <c r="N545" s="57"/>
      <c r="O545" s="72" t="s">
        <v>5654</v>
      </c>
      <c r="P545" s="93" t="str">
        <f t="shared" si="31"/>
        <v>-</v>
      </c>
      <c r="Q545" s="93" t="str">
        <f t="shared" si="32"/>
        <v>-</v>
      </c>
    </row>
    <row r="546" spans="1:20" ht="27.6" customHeight="1" thickTop="1" x14ac:dyDescent="0.2">
      <c r="A546" s="66"/>
      <c r="H546" s="9" t="s">
        <v>224</v>
      </c>
      <c r="I546"/>
      <c r="J546" s="105"/>
      <c r="L546" s="57"/>
      <c r="M546" s="57"/>
      <c r="N546" s="57"/>
      <c r="O546" s="72" t="s">
        <v>5654</v>
      </c>
      <c r="P546" s="93" t="str">
        <f t="shared" si="31"/>
        <v>-</v>
      </c>
      <c r="Q546" s="93" t="str">
        <f t="shared" si="32"/>
        <v>-</v>
      </c>
      <c r="T546" s="140">
        <f>IF(J546&lt;&gt;"",1,0)</f>
        <v>0</v>
      </c>
    </row>
    <row r="547" spans="1:20" ht="15" customHeight="1" x14ac:dyDescent="0.45">
      <c r="A547" s="66"/>
      <c r="H547" s="1" t="s">
        <v>225</v>
      </c>
      <c r="I547"/>
      <c r="L547" s="57"/>
      <c r="M547" s="57"/>
      <c r="N547" s="57"/>
      <c r="O547" s="72" t="s">
        <v>5654</v>
      </c>
      <c r="P547" s="93" t="str">
        <f t="shared" si="31"/>
        <v>-</v>
      </c>
      <c r="Q547" s="93" t="str">
        <f t="shared" si="32"/>
        <v>-</v>
      </c>
    </row>
    <row r="548" spans="1:20" ht="15" customHeight="1" x14ac:dyDescent="0.45">
      <c r="A548" s="66"/>
      <c r="H548" s="1" t="s">
        <v>226</v>
      </c>
      <c r="I548"/>
      <c r="L548" s="57"/>
      <c r="M548" s="57"/>
      <c r="N548" s="57"/>
      <c r="O548" s="72" t="s">
        <v>5654</v>
      </c>
      <c r="P548" s="93" t="str">
        <f t="shared" si="31"/>
        <v>-</v>
      </c>
      <c r="Q548" s="93" t="str">
        <f t="shared" si="32"/>
        <v>-</v>
      </c>
      <c r="R548" s="150">
        <f>IF(J546=H548,1,0)</f>
        <v>0</v>
      </c>
      <c r="S548" s="93" t="s">
        <v>226</v>
      </c>
    </row>
    <row r="549" spans="1:20" ht="15" customHeight="1" x14ac:dyDescent="0.45">
      <c r="A549" s="66"/>
      <c r="L549" s="57"/>
      <c r="M549" s="57"/>
      <c r="N549" s="57"/>
      <c r="O549" s="72" t="s">
        <v>5654</v>
      </c>
      <c r="P549" s="93" t="str">
        <f t="shared" si="31"/>
        <v>-</v>
      </c>
      <c r="Q549" s="93" t="str">
        <f t="shared" si="32"/>
        <v>-</v>
      </c>
    </row>
    <row r="550" spans="1:20" ht="15" customHeight="1" x14ac:dyDescent="0.45">
      <c r="A550" s="66"/>
      <c r="L550" s="57"/>
      <c r="M550" s="57"/>
      <c r="N550" s="57"/>
      <c r="O550" s="72" t="s">
        <v>5654</v>
      </c>
      <c r="P550" s="93" t="str">
        <f t="shared" si="31"/>
        <v>-</v>
      </c>
      <c r="Q550" s="93" t="str">
        <f t="shared" si="32"/>
        <v>-</v>
      </c>
    </row>
    <row r="551" spans="1:20" ht="15" customHeight="1" x14ac:dyDescent="0.45">
      <c r="A551" s="66"/>
      <c r="D551" s="6">
        <v>2</v>
      </c>
      <c r="E551" s="1" t="s">
        <v>5739</v>
      </c>
      <c r="L551" s="57"/>
      <c r="M551" s="57"/>
      <c r="N551" s="57"/>
      <c r="O551" s="72" t="s">
        <v>5654</v>
      </c>
      <c r="P551" s="93" t="str">
        <f t="shared" si="31"/>
        <v>-</v>
      </c>
      <c r="Q551" s="93" t="str">
        <f t="shared" si="32"/>
        <v>-</v>
      </c>
    </row>
    <row r="552" spans="1:20" ht="15" customHeight="1" x14ac:dyDescent="0.45">
      <c r="A552" s="66" t="s">
        <v>40</v>
      </c>
      <c r="E552" s="1" t="s">
        <v>227</v>
      </c>
      <c r="L552" s="57"/>
      <c r="M552" s="57"/>
      <c r="N552" s="57"/>
      <c r="O552" s="72" t="s">
        <v>5654</v>
      </c>
      <c r="P552" s="93" t="str">
        <f t="shared" si="31"/>
        <v>-</v>
      </c>
      <c r="Q552" s="93" t="str">
        <f t="shared" si="32"/>
        <v>-</v>
      </c>
    </row>
    <row r="553" spans="1:20" ht="15" customHeight="1" thickBot="1" x14ac:dyDescent="0.5">
      <c r="A553" s="66"/>
      <c r="J553" s="11" t="str">
        <f>C544&amp;"("&amp;D551&amp;")回答欄"</f>
        <v>質問24(2)回答欄</v>
      </c>
      <c r="L553" s="57"/>
      <c r="M553" s="57"/>
      <c r="N553" s="57"/>
      <c r="O553" s="72" t="s">
        <v>5654</v>
      </c>
      <c r="P553" s="93" t="str">
        <f t="shared" si="31"/>
        <v>-</v>
      </c>
      <c r="Q553" s="93" t="str">
        <f t="shared" si="32"/>
        <v>-</v>
      </c>
      <c r="T553" s="138" cm="1">
        <f t="array" ref="T553">_xlfn.IFS(R548=1,1,AND(SUM(T554:T558)&gt;=1,T558=R561),1,TRUE,0)</f>
        <v>0</v>
      </c>
    </row>
    <row r="554" spans="1:20" ht="27.6" customHeight="1" thickTop="1" x14ac:dyDescent="0.45">
      <c r="A554" s="66"/>
      <c r="I554" s="83" t="s">
        <v>104</v>
      </c>
      <c r="J554" s="106"/>
      <c r="L554" s="57"/>
      <c r="M554" s="57"/>
      <c r="N554" s="57"/>
      <c r="O554" s="72" t="s">
        <v>5654</v>
      </c>
      <c r="P554" s="93" t="str">
        <f t="shared" si="31"/>
        <v>-</v>
      </c>
      <c r="Q554" s="93" t="str">
        <f t="shared" si="32"/>
        <v>-</v>
      </c>
      <c r="T554" s="140">
        <f>IF(J554&lt;&gt;"",1,0)</f>
        <v>0</v>
      </c>
    </row>
    <row r="555" spans="1:20" ht="27.6" customHeight="1" x14ac:dyDescent="0.45">
      <c r="A555" s="66"/>
      <c r="I555" s="84" t="s">
        <v>5768</v>
      </c>
      <c r="J555" s="107"/>
      <c r="L555" s="57"/>
      <c r="M555" s="57"/>
      <c r="N555" s="57"/>
      <c r="O555" s="72" t="s">
        <v>5654</v>
      </c>
      <c r="P555" s="93" t="str">
        <f t="shared" si="31"/>
        <v>-</v>
      </c>
      <c r="Q555" s="93" t="str">
        <f t="shared" si="32"/>
        <v>-</v>
      </c>
      <c r="T555" s="140">
        <f>IF(J555&lt;&gt;"",1,0)</f>
        <v>0</v>
      </c>
    </row>
    <row r="556" spans="1:20" ht="27.6" customHeight="1" x14ac:dyDescent="0.45">
      <c r="A556" s="66"/>
      <c r="I556" s="83" t="s">
        <v>5766</v>
      </c>
      <c r="J556" s="107"/>
      <c r="L556" s="57"/>
      <c r="M556" s="57"/>
      <c r="N556" s="57"/>
      <c r="O556" s="72" t="s">
        <v>5654</v>
      </c>
      <c r="P556" s="93" t="str">
        <f t="shared" si="31"/>
        <v>-</v>
      </c>
      <c r="Q556" s="93" t="str">
        <f t="shared" si="32"/>
        <v>-</v>
      </c>
      <c r="T556" s="140">
        <f>IF(J556&lt;&gt;"",1,0)</f>
        <v>0</v>
      </c>
    </row>
    <row r="557" spans="1:20" ht="27.6" customHeight="1" x14ac:dyDescent="0.45">
      <c r="A557" s="66"/>
      <c r="I557" s="83" t="s">
        <v>5767</v>
      </c>
      <c r="J557" s="107"/>
      <c r="L557" s="57"/>
      <c r="M557" s="57"/>
      <c r="N557" s="57"/>
      <c r="O557" s="72" t="s">
        <v>5654</v>
      </c>
      <c r="P557" s="93" t="str">
        <f t="shared" si="31"/>
        <v>-</v>
      </c>
      <c r="Q557" s="93" t="str">
        <f t="shared" si="32"/>
        <v>-</v>
      </c>
      <c r="T557" s="140">
        <f>IF(J557&lt;&gt;"",1,0)</f>
        <v>0</v>
      </c>
    </row>
    <row r="558" spans="1:20" ht="27.6" customHeight="1" x14ac:dyDescent="0.45">
      <c r="A558" s="66"/>
      <c r="I558" s="83" t="s">
        <v>87</v>
      </c>
      <c r="J558" s="107"/>
      <c r="L558" s="57"/>
      <c r="M558" s="57"/>
      <c r="N558" s="57"/>
      <c r="O558" s="72" t="s">
        <v>5654</v>
      </c>
      <c r="P558" s="93" t="str">
        <f t="shared" si="31"/>
        <v>-</v>
      </c>
      <c r="Q558" s="93" t="str">
        <f t="shared" si="32"/>
        <v>-</v>
      </c>
      <c r="T558" s="140">
        <f>IF(J558&lt;&gt;"",1,0)</f>
        <v>0</v>
      </c>
    </row>
    <row r="559" spans="1:20" ht="15" customHeight="1" x14ac:dyDescent="0.45">
      <c r="A559" s="66"/>
      <c r="H559" s="1"/>
      <c r="O559" s="72" t="s">
        <v>5654</v>
      </c>
      <c r="P559" s="93" t="str">
        <f t="shared" si="31"/>
        <v>-</v>
      </c>
      <c r="Q559" s="93" t="str">
        <f t="shared" si="32"/>
        <v>-</v>
      </c>
    </row>
    <row r="560" spans="1:20" ht="15" customHeight="1" x14ac:dyDescent="0.45">
      <c r="A560" s="66"/>
      <c r="H560" s="10" t="s">
        <v>88</v>
      </c>
      <c r="I560" s="10"/>
      <c r="O560" s="72" t="s">
        <v>5654</v>
      </c>
      <c r="P560" s="93" t="str">
        <f t="shared" si="31"/>
        <v>-</v>
      </c>
      <c r="Q560" s="93" t="str">
        <f t="shared" si="32"/>
        <v>-</v>
      </c>
    </row>
    <row r="561" spans="1:21" ht="27.6" customHeight="1" x14ac:dyDescent="0.45">
      <c r="A561" s="66"/>
      <c r="H561" s="176"/>
      <c r="I561" s="176"/>
      <c r="J561" s="176"/>
      <c r="O561" s="72" t="s">
        <v>5654</v>
      </c>
      <c r="P561" s="93" t="str">
        <f t="shared" si="31"/>
        <v>-</v>
      </c>
      <c r="Q561" s="93" t="str">
        <f t="shared" si="32"/>
        <v>-</v>
      </c>
      <c r="R561" s="141">
        <f>IF(H561&lt;&gt;"",1,0)</f>
        <v>0</v>
      </c>
    </row>
    <row r="562" spans="1:21" ht="15" customHeight="1" x14ac:dyDescent="0.45">
      <c r="A562" s="66"/>
      <c r="L562" s="57"/>
      <c r="M562" s="57"/>
      <c r="N562" s="57"/>
      <c r="O562" s="72" t="s">
        <v>5654</v>
      </c>
      <c r="P562" s="93" t="str">
        <f t="shared" si="31"/>
        <v>-</v>
      </c>
      <c r="Q562" s="93" t="str">
        <f t="shared" si="32"/>
        <v>-</v>
      </c>
    </row>
    <row r="563" spans="1:21" ht="15" customHeight="1" x14ac:dyDescent="0.45">
      <c r="A563" s="66"/>
      <c r="L563" s="57"/>
      <c r="M563" s="57"/>
      <c r="N563" s="57"/>
      <c r="O563" s="72" t="s">
        <v>5654</v>
      </c>
      <c r="P563" s="93" t="str">
        <f t="shared" si="31"/>
        <v>-</v>
      </c>
      <c r="Q563" s="93" t="str">
        <f t="shared" si="32"/>
        <v>-</v>
      </c>
    </row>
    <row r="564" spans="1:21" ht="15" customHeight="1" x14ac:dyDescent="0.45">
      <c r="A564" s="66"/>
      <c r="L564" s="57"/>
      <c r="M564" s="57"/>
      <c r="N564" s="57"/>
      <c r="O564" s="72" t="s">
        <v>5654</v>
      </c>
      <c r="P564" s="93" t="str">
        <f t="shared" si="31"/>
        <v>-</v>
      </c>
      <c r="Q564" s="93" t="str">
        <f t="shared" si="32"/>
        <v>-</v>
      </c>
    </row>
    <row r="565" spans="1:21" ht="15" customHeight="1" x14ac:dyDescent="0.45">
      <c r="A565" s="66" t="s">
        <v>135</v>
      </c>
      <c r="B565" s="68" t="str">
        <f>IF(OR(T567=1,T568=1),"回答完了","未回答")</f>
        <v>未回答</v>
      </c>
      <c r="C565" s="1" t="s">
        <v>5679</v>
      </c>
      <c r="E565" s="1" t="s">
        <v>229</v>
      </c>
      <c r="L565" s="57"/>
      <c r="M565" s="57"/>
      <c r="N565" s="57"/>
      <c r="O565" s="72" t="s">
        <v>5654</v>
      </c>
      <c r="P565" s="93" t="str">
        <f t="shared" si="31"/>
        <v>質問25</v>
      </c>
      <c r="Q565" s="93" t="str">
        <f t="shared" si="32"/>
        <v>未回答</v>
      </c>
    </row>
    <row r="566" spans="1:21" ht="15" customHeight="1" thickBot="1" x14ac:dyDescent="0.5">
      <c r="A566" s="66"/>
      <c r="J566" s="16" t="str">
        <f>C565&amp;" 回答欄"</f>
        <v>質問25 回答欄</v>
      </c>
      <c r="L566" s="57"/>
      <c r="M566" s="57"/>
      <c r="N566" s="57"/>
      <c r="O566" s="72" t="s">
        <v>5654</v>
      </c>
      <c r="P566" s="93" t="str">
        <f t="shared" si="31"/>
        <v>-</v>
      </c>
      <c r="Q566" s="93" t="str">
        <f t="shared" si="32"/>
        <v>-</v>
      </c>
    </row>
    <row r="567" spans="1:21" ht="27.6" customHeight="1" thickTop="1" x14ac:dyDescent="0.45">
      <c r="A567" s="66"/>
      <c r="H567" s="182" t="s">
        <v>137</v>
      </c>
      <c r="I567" s="182"/>
      <c r="J567" s="118"/>
      <c r="L567" s="78" t="s">
        <v>44</v>
      </c>
      <c r="M567" s="57"/>
      <c r="N567" s="57"/>
      <c r="O567" s="72" t="s">
        <v>5654</v>
      </c>
      <c r="P567" s="93" t="str">
        <f t="shared" si="31"/>
        <v>-</v>
      </c>
      <c r="Q567" s="93" t="str">
        <f t="shared" si="32"/>
        <v>-</v>
      </c>
      <c r="T567" s="140">
        <f>IF(J567&lt;&gt;"",1,0)</f>
        <v>0</v>
      </c>
      <c r="U567" s="93" t="s">
        <v>44</v>
      </c>
    </row>
    <row r="568" spans="1:21" ht="27.6" customHeight="1" x14ac:dyDescent="0.45">
      <c r="A568" s="66"/>
      <c r="H568" s="183" t="s">
        <v>200</v>
      </c>
      <c r="I568" s="184"/>
      <c r="J568" s="30"/>
      <c r="L568" s="57"/>
      <c r="M568" s="57"/>
      <c r="N568" s="57"/>
      <c r="O568" s="72" t="s">
        <v>5654</v>
      </c>
      <c r="P568" s="93" t="str">
        <f t="shared" si="31"/>
        <v>-</v>
      </c>
      <c r="Q568" s="93" t="str">
        <f t="shared" si="32"/>
        <v>-</v>
      </c>
      <c r="T568" s="138">
        <f>IF(AND(SUM(T569:T576)&gt;=1,SUM(T569:T576)&lt;=3,T572=R579),1,0)</f>
        <v>0</v>
      </c>
    </row>
    <row r="569" spans="1:21" ht="27.6" customHeight="1" x14ac:dyDescent="0.45">
      <c r="A569" s="66"/>
      <c r="H569" s="182" t="s">
        <v>201</v>
      </c>
      <c r="I569" s="182"/>
      <c r="J569" s="119"/>
      <c r="L569" s="57"/>
      <c r="M569" s="57"/>
      <c r="N569" s="57"/>
      <c r="O569" s="72" t="s">
        <v>5654</v>
      </c>
      <c r="P569" s="93" t="str">
        <f t="shared" si="31"/>
        <v>-</v>
      </c>
      <c r="Q569" s="93" t="str">
        <f t="shared" si="32"/>
        <v>-</v>
      </c>
      <c r="T569" s="140">
        <f>IF(J569&lt;&gt;"",1,0)</f>
        <v>0</v>
      </c>
    </row>
    <row r="570" spans="1:21" ht="27.6" customHeight="1" x14ac:dyDescent="0.45">
      <c r="A570" s="66"/>
      <c r="H570" s="182" t="s">
        <v>230</v>
      </c>
      <c r="I570" s="182"/>
      <c r="J570" s="119"/>
      <c r="L570" s="57"/>
      <c r="M570" s="57"/>
      <c r="N570" s="57"/>
      <c r="O570" s="72" t="s">
        <v>5654</v>
      </c>
      <c r="P570" s="93" t="str">
        <f t="shared" si="31"/>
        <v>-</v>
      </c>
      <c r="Q570" s="93" t="str">
        <f t="shared" si="32"/>
        <v>-</v>
      </c>
      <c r="T570" s="140">
        <f>IF(J570&lt;&gt;"",1,0)</f>
        <v>0</v>
      </c>
    </row>
    <row r="571" spans="1:21" ht="27.6" customHeight="1" x14ac:dyDescent="0.45">
      <c r="A571" s="66"/>
      <c r="H571" s="182" t="s">
        <v>231</v>
      </c>
      <c r="I571" s="182"/>
      <c r="J571" s="119"/>
      <c r="L571" s="57"/>
      <c r="M571" s="57"/>
      <c r="N571" s="57"/>
      <c r="O571" s="72" t="s">
        <v>5654</v>
      </c>
      <c r="P571" s="93" t="str">
        <f t="shared" si="31"/>
        <v>-</v>
      </c>
      <c r="Q571" s="93" t="str">
        <f t="shared" si="32"/>
        <v>-</v>
      </c>
      <c r="T571" s="140">
        <f>IF(J571&lt;&gt;"",1,0)</f>
        <v>0</v>
      </c>
    </row>
    <row r="572" spans="1:21" ht="27.6" customHeight="1" x14ac:dyDescent="0.45">
      <c r="A572" s="66"/>
      <c r="H572" s="182" t="s">
        <v>87</v>
      </c>
      <c r="I572" s="182"/>
      <c r="J572" s="119"/>
      <c r="L572" s="57"/>
      <c r="M572" s="57"/>
      <c r="N572" s="57"/>
      <c r="O572" s="72" t="s">
        <v>5654</v>
      </c>
      <c r="P572" s="93" t="str">
        <f t="shared" si="31"/>
        <v>-</v>
      </c>
      <c r="Q572" s="93" t="str">
        <f t="shared" si="32"/>
        <v>-</v>
      </c>
      <c r="T572" s="140">
        <f>IF(J572&lt;&gt;"",1,0)</f>
        <v>0</v>
      </c>
    </row>
    <row r="573" spans="1:21" ht="27.6" customHeight="1" x14ac:dyDescent="0.45">
      <c r="A573" s="66"/>
      <c r="H573" s="183" t="s">
        <v>232</v>
      </c>
      <c r="I573" s="184"/>
      <c r="J573" s="30"/>
      <c r="L573" s="57"/>
      <c r="M573" s="57"/>
      <c r="N573" s="57"/>
      <c r="O573" s="72" t="s">
        <v>5654</v>
      </c>
      <c r="P573" s="93" t="str">
        <f t="shared" si="31"/>
        <v>-</v>
      </c>
      <c r="Q573" s="93" t="str">
        <f t="shared" si="32"/>
        <v>-</v>
      </c>
    </row>
    <row r="574" spans="1:21" ht="27.6" customHeight="1" x14ac:dyDescent="0.45">
      <c r="A574" s="66"/>
      <c r="H574" s="182" t="s">
        <v>233</v>
      </c>
      <c r="I574" s="182"/>
      <c r="J574" s="119"/>
      <c r="L574" s="57"/>
      <c r="M574" s="57"/>
      <c r="N574" s="57"/>
      <c r="O574" s="72" t="s">
        <v>5654</v>
      </c>
      <c r="P574" s="93" t="str">
        <f t="shared" si="31"/>
        <v>-</v>
      </c>
      <c r="Q574" s="93" t="str">
        <f t="shared" si="32"/>
        <v>-</v>
      </c>
      <c r="T574" s="140">
        <f>IF(J574&lt;&gt;"",1,0)</f>
        <v>0</v>
      </c>
    </row>
    <row r="575" spans="1:21" ht="27.6" customHeight="1" x14ac:dyDescent="0.45">
      <c r="A575" s="66"/>
      <c r="H575" s="182" t="s">
        <v>234</v>
      </c>
      <c r="I575" s="182"/>
      <c r="J575" s="119"/>
      <c r="L575" s="57"/>
      <c r="M575" s="57"/>
      <c r="N575" s="57"/>
      <c r="O575" s="72" t="s">
        <v>5654</v>
      </c>
      <c r="P575" s="93" t="str">
        <f t="shared" si="31"/>
        <v>-</v>
      </c>
      <c r="Q575" s="93" t="str">
        <f t="shared" si="32"/>
        <v>-</v>
      </c>
      <c r="T575" s="140">
        <f>IF(J575&lt;&gt;"",1,0)</f>
        <v>0</v>
      </c>
    </row>
    <row r="576" spans="1:21" ht="27.6" customHeight="1" x14ac:dyDescent="0.45">
      <c r="A576" s="66"/>
      <c r="H576" s="182" t="s">
        <v>235</v>
      </c>
      <c r="I576" s="182"/>
      <c r="J576" s="119"/>
      <c r="L576" s="57"/>
      <c r="M576" s="57"/>
      <c r="N576" s="57"/>
      <c r="O576" s="72" t="s">
        <v>5654</v>
      </c>
      <c r="P576" s="93" t="str">
        <f t="shared" si="31"/>
        <v>-</v>
      </c>
      <c r="Q576" s="93" t="str">
        <f t="shared" si="32"/>
        <v>-</v>
      </c>
      <c r="T576" s="140">
        <f>IF(J576&lt;&gt;"",1,0)</f>
        <v>0</v>
      </c>
    </row>
    <row r="577" spans="1:18" ht="15" customHeight="1" x14ac:dyDescent="0.45">
      <c r="A577" s="66"/>
      <c r="H577" s="1"/>
      <c r="J577" s="3" t="str">
        <f>IF(COUNTIF(J569:J576,"○")&gt;3,"3つまで選択してください","")</f>
        <v/>
      </c>
      <c r="O577" s="72" t="s">
        <v>5654</v>
      </c>
      <c r="P577" s="93" t="str">
        <f t="shared" si="31"/>
        <v>-</v>
      </c>
      <c r="Q577" s="93" t="str">
        <f t="shared" si="32"/>
        <v>-</v>
      </c>
    </row>
    <row r="578" spans="1:18" ht="15" customHeight="1" x14ac:dyDescent="0.45">
      <c r="A578" s="66"/>
      <c r="H578" s="10" t="s">
        <v>88</v>
      </c>
      <c r="I578" s="10"/>
      <c r="O578" s="72" t="s">
        <v>5654</v>
      </c>
      <c r="P578" s="93" t="str">
        <f t="shared" si="31"/>
        <v>-</v>
      </c>
      <c r="Q578" s="93" t="str">
        <f t="shared" si="32"/>
        <v>-</v>
      </c>
    </row>
    <row r="579" spans="1:18" ht="27.6" customHeight="1" x14ac:dyDescent="0.45">
      <c r="A579" s="66"/>
      <c r="H579" s="176"/>
      <c r="I579" s="176"/>
      <c r="J579" s="176"/>
      <c r="O579" s="72" t="s">
        <v>5654</v>
      </c>
      <c r="P579" s="93" t="str">
        <f t="shared" si="31"/>
        <v>-</v>
      </c>
      <c r="Q579" s="93" t="str">
        <f t="shared" si="32"/>
        <v>-</v>
      </c>
      <c r="R579" s="141">
        <f>IF(H579&lt;&gt;"",1,0)</f>
        <v>0</v>
      </c>
    </row>
    <row r="580" spans="1:18" ht="15" customHeight="1" x14ac:dyDescent="0.45">
      <c r="A580" s="66"/>
      <c r="H580" s="1"/>
      <c r="O580" s="72" t="s">
        <v>5654</v>
      </c>
      <c r="P580" s="93" t="str">
        <f t="shared" si="31"/>
        <v>-</v>
      </c>
      <c r="Q580" s="93" t="str">
        <f t="shared" si="32"/>
        <v>-</v>
      </c>
    </row>
    <row r="581" spans="1:18" ht="15" customHeight="1" x14ac:dyDescent="0.45">
      <c r="A581" s="66"/>
      <c r="H581" s="10"/>
      <c r="I581" s="10"/>
      <c r="O581" s="72" t="s">
        <v>5654</v>
      </c>
      <c r="P581" s="93" t="str">
        <f t="shared" si="31"/>
        <v>-</v>
      </c>
      <c r="Q581" s="93" t="str">
        <f t="shared" si="32"/>
        <v>-</v>
      </c>
    </row>
    <row r="582" spans="1:18" ht="15" customHeight="1" x14ac:dyDescent="0.45">
      <c r="A582" s="66"/>
      <c r="L582" s="57"/>
      <c r="M582" s="57"/>
      <c r="N582" s="57"/>
      <c r="O582" s="72" t="s">
        <v>5654</v>
      </c>
      <c r="P582" s="93" t="str">
        <f t="shared" si="31"/>
        <v>-</v>
      </c>
      <c r="Q582" s="93" t="str">
        <f t="shared" si="32"/>
        <v>-</v>
      </c>
    </row>
    <row r="583" spans="1:18" ht="15" customHeight="1" x14ac:dyDescent="0.45">
      <c r="A583" s="66"/>
      <c r="B583" s="4"/>
      <c r="C583" s="4" t="s">
        <v>5719</v>
      </c>
      <c r="D583" s="4"/>
      <c r="E583" s="4"/>
      <c r="F583" s="4"/>
      <c r="G583" s="4"/>
      <c r="H583" s="5"/>
      <c r="I583" s="4"/>
      <c r="J583" s="4"/>
      <c r="K583" s="4"/>
      <c r="L583" s="57"/>
      <c r="M583" s="57"/>
      <c r="N583" s="57"/>
      <c r="O583" s="72" t="s">
        <v>5654</v>
      </c>
      <c r="P583" s="93" t="str">
        <f t="shared" si="31"/>
        <v>取組の成果・効果についてお伺いします。</v>
      </c>
      <c r="Q583" s="93" t="str">
        <f t="shared" si="32"/>
        <v>-</v>
      </c>
    </row>
    <row r="584" spans="1:18" ht="15" customHeight="1" x14ac:dyDescent="0.45">
      <c r="A584" s="66"/>
      <c r="L584" s="57"/>
      <c r="M584" s="57"/>
      <c r="N584" s="57"/>
      <c r="O584" s="72" t="s">
        <v>5654</v>
      </c>
      <c r="P584" s="93" t="str">
        <f t="shared" si="31"/>
        <v>-</v>
      </c>
      <c r="Q584" s="93" t="str">
        <f t="shared" si="32"/>
        <v>-</v>
      </c>
    </row>
    <row r="585" spans="1:18" ht="15" customHeight="1" x14ac:dyDescent="0.45">
      <c r="A585" s="66" t="s">
        <v>2</v>
      </c>
      <c r="B585" s="68" t="str">
        <f>IF(SUM(R590,R598,R606,R614)=4,"回答完了","未回答")</f>
        <v>未回答</v>
      </c>
      <c r="C585" s="1" t="s">
        <v>5680</v>
      </c>
      <c r="D585" s="6">
        <v>1</v>
      </c>
      <c r="E585" s="1" t="s">
        <v>237</v>
      </c>
      <c r="L585" s="57"/>
      <c r="M585" s="57"/>
      <c r="N585" s="57"/>
      <c r="O585" s="72" t="s">
        <v>5654</v>
      </c>
      <c r="P585" s="93" t="str">
        <f t="shared" si="31"/>
        <v>質問26</v>
      </c>
      <c r="Q585" s="93" t="str">
        <f t="shared" si="32"/>
        <v>未回答</v>
      </c>
    </row>
    <row r="586" spans="1:18" ht="15" customHeight="1" x14ac:dyDescent="0.45">
      <c r="A586" s="66"/>
      <c r="E586" s="1" t="s">
        <v>5691</v>
      </c>
      <c r="L586" s="57"/>
      <c r="M586" s="57"/>
      <c r="N586" s="57"/>
      <c r="O586" s="72" t="s">
        <v>5654</v>
      </c>
      <c r="P586" s="93" t="str">
        <f t="shared" ref="P586:P625" si="34">IF(C586=0,"-",C586)</f>
        <v>-</v>
      </c>
      <c r="Q586" s="93" t="str">
        <f t="shared" ref="Q586:Q625" si="35">IF(B586=0,"-",B586)</f>
        <v>-</v>
      </c>
    </row>
    <row r="587" spans="1:18" ht="15" customHeight="1" x14ac:dyDescent="0.45">
      <c r="A587" s="66"/>
      <c r="E587" s="1" t="s">
        <v>5889</v>
      </c>
      <c r="L587" s="57"/>
      <c r="M587" s="57"/>
      <c r="N587" s="57"/>
      <c r="O587" s="72" t="s">
        <v>5654</v>
      </c>
      <c r="P587" s="93" t="str">
        <f t="shared" si="34"/>
        <v>-</v>
      </c>
      <c r="Q587" s="93" t="str">
        <f t="shared" si="35"/>
        <v>-</v>
      </c>
    </row>
    <row r="588" spans="1:18" ht="15" customHeight="1" x14ac:dyDescent="0.45">
      <c r="A588" s="66"/>
      <c r="L588" s="57"/>
      <c r="M588" s="57"/>
      <c r="N588" s="57"/>
      <c r="O588" s="72" t="s">
        <v>5654</v>
      </c>
      <c r="P588" s="93" t="str">
        <f t="shared" si="34"/>
        <v>-</v>
      </c>
      <c r="Q588" s="93" t="str">
        <f t="shared" si="35"/>
        <v>-</v>
      </c>
    </row>
    <row r="589" spans="1:18" ht="15" customHeight="1" thickBot="1" x14ac:dyDescent="0.5">
      <c r="A589" s="66"/>
      <c r="H589" s="166" t="str">
        <f>$C$585&amp;"("&amp;D585&amp;")回答欄"</f>
        <v>質問26(1)回答欄</v>
      </c>
      <c r="I589" s="167"/>
      <c r="J589" s="168"/>
      <c r="L589" s="57"/>
      <c r="M589" s="57"/>
      <c r="N589" s="57"/>
      <c r="O589" s="72" t="s">
        <v>5654</v>
      </c>
      <c r="P589" s="93" t="str">
        <f t="shared" si="34"/>
        <v>-</v>
      </c>
      <c r="Q589" s="93" t="str">
        <f t="shared" si="35"/>
        <v>-</v>
      </c>
    </row>
    <row r="590" spans="1:18" ht="69.900000000000006" customHeight="1" thickTop="1" x14ac:dyDescent="0.45">
      <c r="A590" s="66"/>
      <c r="H590" s="173"/>
      <c r="I590" s="174"/>
      <c r="J590" s="175"/>
      <c r="L590" s="57"/>
      <c r="M590" s="57"/>
      <c r="N590" s="57"/>
      <c r="O590" s="72" t="s">
        <v>5654</v>
      </c>
      <c r="P590" s="93" t="str">
        <f t="shared" si="34"/>
        <v>-</v>
      </c>
      <c r="Q590" s="93" t="str">
        <f t="shared" si="35"/>
        <v>-</v>
      </c>
      <c r="R590" s="140">
        <f>IF(H590&lt;&gt;"",1,0)</f>
        <v>0</v>
      </c>
    </row>
    <row r="591" spans="1:18" ht="15" customHeight="1" x14ac:dyDescent="0.45">
      <c r="A591" s="66"/>
      <c r="L591" s="57"/>
      <c r="M591" s="57"/>
      <c r="N591" s="57"/>
      <c r="O591" s="72" t="s">
        <v>5654</v>
      </c>
      <c r="P591" s="93" t="str">
        <f t="shared" si="34"/>
        <v>-</v>
      </c>
      <c r="Q591" s="93" t="str">
        <f t="shared" si="35"/>
        <v>-</v>
      </c>
    </row>
    <row r="592" spans="1:18" ht="15" customHeight="1" x14ac:dyDescent="0.45">
      <c r="A592" s="66"/>
      <c r="L592" s="57"/>
      <c r="M592" s="57"/>
      <c r="N592" s="57"/>
      <c r="O592" s="72" t="s">
        <v>5654</v>
      </c>
      <c r="P592" s="93" t="str">
        <f t="shared" si="34"/>
        <v>-</v>
      </c>
      <c r="Q592" s="93" t="str">
        <f t="shared" si="35"/>
        <v>-</v>
      </c>
    </row>
    <row r="593" spans="1:18" ht="15" customHeight="1" x14ac:dyDescent="0.45">
      <c r="A593" s="66" t="s">
        <v>2</v>
      </c>
      <c r="D593" s="6">
        <v>2</v>
      </c>
      <c r="E593" s="1" t="s">
        <v>238</v>
      </c>
      <c r="L593" s="57"/>
      <c r="M593" s="57"/>
      <c r="N593" s="57"/>
      <c r="O593" s="72" t="s">
        <v>5654</v>
      </c>
      <c r="P593" s="93" t="str">
        <f t="shared" si="34"/>
        <v>-</v>
      </c>
      <c r="Q593" s="93" t="str">
        <f t="shared" si="35"/>
        <v>-</v>
      </c>
    </row>
    <row r="594" spans="1:18" ht="15" customHeight="1" x14ac:dyDescent="0.45">
      <c r="A594" s="66"/>
      <c r="E594" s="1" t="s">
        <v>5689</v>
      </c>
      <c r="L594" s="57"/>
      <c r="M594" s="57"/>
      <c r="N594" s="57"/>
      <c r="O594" s="72" t="s">
        <v>5654</v>
      </c>
      <c r="P594" s="93" t="str">
        <f t="shared" si="34"/>
        <v>-</v>
      </c>
      <c r="Q594" s="93" t="str">
        <f t="shared" si="35"/>
        <v>-</v>
      </c>
    </row>
    <row r="595" spans="1:18" ht="15" customHeight="1" x14ac:dyDescent="0.45">
      <c r="A595" s="66"/>
      <c r="E595" s="1" t="s">
        <v>5889</v>
      </c>
      <c r="L595" s="57"/>
      <c r="M595" s="57"/>
      <c r="N595" s="57"/>
      <c r="O595" s="72" t="s">
        <v>5654</v>
      </c>
      <c r="P595" s="93" t="str">
        <f t="shared" si="34"/>
        <v>-</v>
      </c>
      <c r="Q595" s="93" t="str">
        <f t="shared" si="35"/>
        <v>-</v>
      </c>
    </row>
    <row r="596" spans="1:18" ht="15" customHeight="1" x14ac:dyDescent="0.45">
      <c r="A596" s="66"/>
      <c r="L596" s="57"/>
      <c r="M596" s="57"/>
      <c r="N596" s="57"/>
      <c r="O596" s="72" t="s">
        <v>5654</v>
      </c>
      <c r="P596" s="93" t="str">
        <f t="shared" si="34"/>
        <v>-</v>
      </c>
      <c r="Q596" s="93" t="str">
        <f t="shared" si="35"/>
        <v>-</v>
      </c>
    </row>
    <row r="597" spans="1:18" ht="15" customHeight="1" thickBot="1" x14ac:dyDescent="0.5">
      <c r="A597" s="66"/>
      <c r="H597" s="166" t="str">
        <f>$C$585&amp;"("&amp;D593&amp;")回答欄"</f>
        <v>質問26(2)回答欄</v>
      </c>
      <c r="I597" s="167"/>
      <c r="J597" s="168"/>
      <c r="L597" s="57"/>
      <c r="M597" s="57"/>
      <c r="N597" s="57"/>
      <c r="O597" s="72" t="s">
        <v>5654</v>
      </c>
      <c r="P597" s="93" t="str">
        <f t="shared" si="34"/>
        <v>-</v>
      </c>
      <c r="Q597" s="93" t="str">
        <f t="shared" si="35"/>
        <v>-</v>
      </c>
    </row>
    <row r="598" spans="1:18" ht="69.900000000000006" customHeight="1" thickTop="1" x14ac:dyDescent="0.45">
      <c r="A598" s="66"/>
      <c r="H598" s="173"/>
      <c r="I598" s="174"/>
      <c r="J598" s="175"/>
      <c r="L598" s="57"/>
      <c r="M598" s="57"/>
      <c r="N598" s="57"/>
      <c r="O598" s="72" t="s">
        <v>5654</v>
      </c>
      <c r="P598" s="93" t="str">
        <f t="shared" si="34"/>
        <v>-</v>
      </c>
      <c r="Q598" s="93" t="str">
        <f t="shared" si="35"/>
        <v>-</v>
      </c>
      <c r="R598" s="140">
        <f>IF(H598&lt;&gt;"",1,0)</f>
        <v>0</v>
      </c>
    </row>
    <row r="599" spans="1:18" ht="15" customHeight="1" x14ac:dyDescent="0.45">
      <c r="A599" s="66"/>
      <c r="L599" s="57"/>
      <c r="M599" s="57"/>
      <c r="N599" s="57"/>
      <c r="O599" s="72" t="s">
        <v>5654</v>
      </c>
      <c r="P599" s="93" t="str">
        <f t="shared" si="34"/>
        <v>-</v>
      </c>
      <c r="Q599" s="93" t="str">
        <f t="shared" si="35"/>
        <v>-</v>
      </c>
    </row>
    <row r="600" spans="1:18" ht="15" customHeight="1" x14ac:dyDescent="0.45">
      <c r="A600" s="66"/>
      <c r="L600" s="57"/>
      <c r="M600" s="57"/>
      <c r="N600" s="57"/>
      <c r="O600" s="72" t="s">
        <v>5654</v>
      </c>
      <c r="P600" s="93" t="str">
        <f t="shared" si="34"/>
        <v>-</v>
      </c>
      <c r="Q600" s="93" t="str">
        <f t="shared" si="35"/>
        <v>-</v>
      </c>
    </row>
    <row r="601" spans="1:18" ht="15" customHeight="1" x14ac:dyDescent="0.45">
      <c r="A601" s="66" t="s">
        <v>2</v>
      </c>
      <c r="D601" s="6">
        <v>3</v>
      </c>
      <c r="E601" s="1" t="s">
        <v>239</v>
      </c>
      <c r="L601" s="57"/>
      <c r="M601" s="57"/>
      <c r="N601" s="57"/>
      <c r="O601" s="72" t="s">
        <v>5654</v>
      </c>
      <c r="P601" s="93" t="str">
        <f t="shared" si="34"/>
        <v>-</v>
      </c>
      <c r="Q601" s="93" t="str">
        <f t="shared" si="35"/>
        <v>-</v>
      </c>
    </row>
    <row r="602" spans="1:18" ht="15" customHeight="1" x14ac:dyDescent="0.45">
      <c r="A602" s="66"/>
      <c r="E602" s="1" t="s">
        <v>5690</v>
      </c>
      <c r="L602" s="57"/>
      <c r="M602" s="57"/>
      <c r="N602" s="57"/>
      <c r="O602" s="72" t="s">
        <v>5654</v>
      </c>
      <c r="P602" s="93" t="str">
        <f t="shared" si="34"/>
        <v>-</v>
      </c>
      <c r="Q602" s="93" t="str">
        <f t="shared" si="35"/>
        <v>-</v>
      </c>
    </row>
    <row r="603" spans="1:18" ht="15" customHeight="1" x14ac:dyDescent="0.45">
      <c r="A603" s="66"/>
      <c r="E603" s="1" t="s">
        <v>5889</v>
      </c>
      <c r="L603" s="57"/>
      <c r="M603" s="57"/>
      <c r="N603" s="57"/>
      <c r="O603" s="72" t="s">
        <v>5654</v>
      </c>
      <c r="P603" s="93" t="str">
        <f t="shared" si="34"/>
        <v>-</v>
      </c>
      <c r="Q603" s="93" t="str">
        <f t="shared" si="35"/>
        <v>-</v>
      </c>
    </row>
    <row r="604" spans="1:18" ht="15" customHeight="1" x14ac:dyDescent="0.45">
      <c r="A604" s="66"/>
      <c r="L604" s="57"/>
      <c r="M604" s="57"/>
      <c r="N604" s="57"/>
      <c r="O604" s="72" t="s">
        <v>5654</v>
      </c>
      <c r="P604" s="93" t="str">
        <f t="shared" si="34"/>
        <v>-</v>
      </c>
      <c r="Q604" s="93" t="str">
        <f t="shared" si="35"/>
        <v>-</v>
      </c>
    </row>
    <row r="605" spans="1:18" ht="15" customHeight="1" thickBot="1" x14ac:dyDescent="0.5">
      <c r="A605" s="66"/>
      <c r="H605" s="166" t="str">
        <f>$C$585&amp;"("&amp;D601&amp;")回答欄"</f>
        <v>質問26(3)回答欄</v>
      </c>
      <c r="I605" s="167"/>
      <c r="J605" s="168"/>
      <c r="L605" s="57"/>
      <c r="M605" s="57"/>
      <c r="N605" s="57"/>
      <c r="O605" s="72" t="s">
        <v>5654</v>
      </c>
      <c r="P605" s="93" t="str">
        <f t="shared" si="34"/>
        <v>-</v>
      </c>
      <c r="Q605" s="93" t="str">
        <f t="shared" si="35"/>
        <v>-</v>
      </c>
    </row>
    <row r="606" spans="1:18" ht="69.900000000000006" customHeight="1" thickTop="1" x14ac:dyDescent="0.45">
      <c r="A606" s="66"/>
      <c r="H606" s="173"/>
      <c r="I606" s="174"/>
      <c r="J606" s="175"/>
      <c r="L606" s="57"/>
      <c r="M606" s="57"/>
      <c r="N606" s="57"/>
      <c r="O606" s="72" t="s">
        <v>5654</v>
      </c>
      <c r="P606" s="93" t="str">
        <f t="shared" si="34"/>
        <v>-</v>
      </c>
      <c r="Q606" s="93" t="str">
        <f t="shared" si="35"/>
        <v>-</v>
      </c>
      <c r="R606" s="140">
        <f>IF(H606&lt;&gt;"",1,0)</f>
        <v>0</v>
      </c>
    </row>
    <row r="607" spans="1:18" ht="15" customHeight="1" x14ac:dyDescent="0.45">
      <c r="A607" s="66"/>
      <c r="L607" s="57"/>
      <c r="M607" s="57"/>
      <c r="N607" s="57"/>
      <c r="O607" s="72" t="s">
        <v>5654</v>
      </c>
      <c r="P607" s="93" t="str">
        <f t="shared" si="34"/>
        <v>-</v>
      </c>
      <c r="Q607" s="93" t="str">
        <f t="shared" si="35"/>
        <v>-</v>
      </c>
    </row>
    <row r="608" spans="1:18" ht="15" customHeight="1" x14ac:dyDescent="0.45">
      <c r="A608" s="66"/>
      <c r="L608" s="57"/>
      <c r="M608" s="57"/>
      <c r="N608" s="57"/>
      <c r="O608" s="72" t="s">
        <v>5654</v>
      </c>
      <c r="P608" s="93" t="str">
        <f t="shared" si="34"/>
        <v>-</v>
      </c>
      <c r="Q608" s="93" t="str">
        <f t="shared" si="35"/>
        <v>-</v>
      </c>
    </row>
    <row r="609" spans="1:18" ht="15" customHeight="1" x14ac:dyDescent="0.45">
      <c r="A609" s="66" t="s">
        <v>2</v>
      </c>
      <c r="D609" s="6">
        <v>4</v>
      </c>
      <c r="E609" s="1" t="s">
        <v>240</v>
      </c>
      <c r="L609" s="57"/>
      <c r="M609" s="57"/>
      <c r="N609" s="57"/>
      <c r="O609" s="72" t="s">
        <v>5654</v>
      </c>
      <c r="P609" s="93" t="str">
        <f t="shared" si="34"/>
        <v>-</v>
      </c>
      <c r="Q609" s="93" t="str">
        <f t="shared" si="35"/>
        <v>-</v>
      </c>
    </row>
    <row r="610" spans="1:18" ht="15" customHeight="1" x14ac:dyDescent="0.45">
      <c r="A610" s="66"/>
      <c r="E610" s="1" t="s">
        <v>5691</v>
      </c>
      <c r="L610" s="57"/>
      <c r="M610" s="57"/>
      <c r="N610" s="57"/>
      <c r="O610" s="72" t="s">
        <v>5654</v>
      </c>
      <c r="P610" s="93" t="str">
        <f t="shared" si="34"/>
        <v>-</v>
      </c>
      <c r="Q610" s="93" t="str">
        <f t="shared" si="35"/>
        <v>-</v>
      </c>
    </row>
    <row r="611" spans="1:18" ht="15" customHeight="1" x14ac:dyDescent="0.45">
      <c r="A611" s="66"/>
      <c r="E611" s="1" t="s">
        <v>5889</v>
      </c>
      <c r="L611" s="57"/>
      <c r="M611" s="57"/>
      <c r="N611" s="57"/>
      <c r="O611" s="72" t="s">
        <v>5654</v>
      </c>
      <c r="P611" s="93" t="str">
        <f t="shared" si="34"/>
        <v>-</v>
      </c>
      <c r="Q611" s="93" t="str">
        <f t="shared" si="35"/>
        <v>-</v>
      </c>
    </row>
    <row r="612" spans="1:18" ht="15" customHeight="1" x14ac:dyDescent="0.45">
      <c r="A612" s="66"/>
      <c r="L612" s="57"/>
      <c r="M612" s="57"/>
      <c r="N612" s="57"/>
      <c r="O612" s="72" t="s">
        <v>5654</v>
      </c>
      <c r="P612" s="93" t="str">
        <f t="shared" si="34"/>
        <v>-</v>
      </c>
      <c r="Q612" s="93" t="str">
        <f t="shared" si="35"/>
        <v>-</v>
      </c>
    </row>
    <row r="613" spans="1:18" ht="15" customHeight="1" thickBot="1" x14ac:dyDescent="0.5">
      <c r="A613" s="66"/>
      <c r="H613" s="166" t="str">
        <f>$C$585&amp;"("&amp;D609&amp;")回答欄"</f>
        <v>質問26(4)回答欄</v>
      </c>
      <c r="I613" s="167"/>
      <c r="J613" s="168"/>
      <c r="L613" s="57"/>
      <c r="M613" s="57"/>
      <c r="N613" s="57"/>
      <c r="O613" s="72" t="s">
        <v>5654</v>
      </c>
      <c r="P613" s="93" t="str">
        <f t="shared" si="34"/>
        <v>-</v>
      </c>
      <c r="Q613" s="93" t="str">
        <f t="shared" si="35"/>
        <v>-</v>
      </c>
    </row>
    <row r="614" spans="1:18" ht="69.900000000000006" customHeight="1" thickTop="1" x14ac:dyDescent="0.45">
      <c r="A614" s="66"/>
      <c r="H614" s="173"/>
      <c r="I614" s="174"/>
      <c r="J614" s="175"/>
      <c r="L614" s="57"/>
      <c r="M614" s="57"/>
      <c r="N614" s="57"/>
      <c r="O614" s="72" t="s">
        <v>5654</v>
      </c>
      <c r="P614" s="93" t="str">
        <f t="shared" si="34"/>
        <v>-</v>
      </c>
      <c r="Q614" s="93" t="str">
        <f t="shared" si="35"/>
        <v>-</v>
      </c>
      <c r="R614" s="140">
        <f>IF(H614&lt;&gt;"",1,0)</f>
        <v>0</v>
      </c>
    </row>
    <row r="615" spans="1:18" ht="15" customHeight="1" x14ac:dyDescent="0.45">
      <c r="A615" s="66"/>
      <c r="L615" s="57"/>
      <c r="M615" s="57"/>
      <c r="N615" s="57"/>
      <c r="O615" s="72" t="s">
        <v>5654</v>
      </c>
      <c r="P615" s="93" t="str">
        <f t="shared" si="34"/>
        <v>-</v>
      </c>
      <c r="Q615" s="93" t="str">
        <f t="shared" si="35"/>
        <v>-</v>
      </c>
    </row>
    <row r="616" spans="1:18" ht="15" customHeight="1" x14ac:dyDescent="0.45">
      <c r="A616" s="66"/>
      <c r="L616" s="57"/>
      <c r="M616" s="57"/>
      <c r="N616" s="57"/>
      <c r="O616" s="72" t="s">
        <v>5654</v>
      </c>
      <c r="P616" s="93" t="str">
        <f t="shared" si="34"/>
        <v>-</v>
      </c>
      <c r="Q616" s="93" t="str">
        <f t="shared" si="35"/>
        <v>-</v>
      </c>
    </row>
    <row r="617" spans="1:18" ht="15" customHeight="1" x14ac:dyDescent="0.45">
      <c r="A617" s="66" t="s">
        <v>2</v>
      </c>
      <c r="B617" s="68" t="str">
        <f>IF(R622=1,"回答完了","未回答")</f>
        <v>未回答</v>
      </c>
      <c r="C617" s="1" t="s">
        <v>5725</v>
      </c>
      <c r="E617" s="1" t="s">
        <v>5658</v>
      </c>
      <c r="L617" s="57"/>
      <c r="M617" s="57"/>
      <c r="N617" s="57"/>
      <c r="O617" s="72" t="s">
        <v>5654</v>
      </c>
      <c r="P617" s="93" t="str">
        <f t="shared" si="34"/>
        <v>質問27</v>
      </c>
      <c r="Q617" s="93" t="str">
        <f t="shared" si="35"/>
        <v>未回答</v>
      </c>
    </row>
    <row r="618" spans="1:18" ht="15" customHeight="1" x14ac:dyDescent="0.45">
      <c r="A618" s="66"/>
      <c r="E618" s="1" t="s">
        <v>5659</v>
      </c>
      <c r="L618" s="57"/>
      <c r="M618" s="57"/>
      <c r="N618" s="57"/>
      <c r="O618" s="72" t="s">
        <v>5654</v>
      </c>
      <c r="P618" s="93" t="str">
        <f t="shared" si="34"/>
        <v>-</v>
      </c>
      <c r="Q618" s="93" t="str">
        <f t="shared" si="35"/>
        <v>-</v>
      </c>
    </row>
    <row r="619" spans="1:18" ht="15" customHeight="1" x14ac:dyDescent="0.45">
      <c r="A619" s="66"/>
      <c r="E619" s="1" t="s">
        <v>5889</v>
      </c>
      <c r="L619" s="57"/>
      <c r="M619" s="57"/>
      <c r="N619" s="57"/>
      <c r="O619" s="72" t="s">
        <v>5654</v>
      </c>
      <c r="P619" s="93" t="str">
        <f t="shared" si="34"/>
        <v>-</v>
      </c>
      <c r="Q619" s="93" t="str">
        <f t="shared" si="35"/>
        <v>-</v>
      </c>
    </row>
    <row r="620" spans="1:18" ht="15" customHeight="1" x14ac:dyDescent="0.45">
      <c r="A620" s="66"/>
      <c r="L620" s="57"/>
      <c r="M620" s="57"/>
      <c r="N620" s="57"/>
      <c r="O620" s="72" t="s">
        <v>5654</v>
      </c>
      <c r="P620" s="93" t="str">
        <f t="shared" si="34"/>
        <v>-</v>
      </c>
      <c r="Q620" s="93" t="str">
        <f t="shared" si="35"/>
        <v>-</v>
      </c>
    </row>
    <row r="621" spans="1:18" ht="15" customHeight="1" thickBot="1" x14ac:dyDescent="0.5">
      <c r="A621" s="66"/>
      <c r="H621" s="166" t="str">
        <f>C617&amp;" 回答欄"</f>
        <v>質問27 回答欄</v>
      </c>
      <c r="I621" s="167"/>
      <c r="J621" s="168"/>
      <c r="L621" s="57"/>
      <c r="M621" s="57"/>
      <c r="N621" s="57"/>
      <c r="O621" s="72" t="s">
        <v>5654</v>
      </c>
      <c r="P621" s="93" t="str">
        <f t="shared" si="34"/>
        <v>-</v>
      </c>
      <c r="Q621" s="93" t="str">
        <f t="shared" si="35"/>
        <v>-</v>
      </c>
    </row>
    <row r="622" spans="1:18" ht="69.900000000000006" customHeight="1" thickTop="1" x14ac:dyDescent="0.45">
      <c r="A622" s="66"/>
      <c r="H622" s="173"/>
      <c r="I622" s="174"/>
      <c r="J622" s="175"/>
      <c r="L622" s="57"/>
      <c r="M622" s="57"/>
      <c r="N622" s="57"/>
      <c r="O622" s="72" t="s">
        <v>5654</v>
      </c>
      <c r="P622" s="93" t="str">
        <f t="shared" si="34"/>
        <v>-</v>
      </c>
      <c r="Q622" s="93" t="str">
        <f t="shared" si="35"/>
        <v>-</v>
      </c>
      <c r="R622" s="140">
        <f>IF(H622&lt;&gt;"",1,0)</f>
        <v>0</v>
      </c>
    </row>
    <row r="623" spans="1:18" ht="15" customHeight="1" x14ac:dyDescent="0.45">
      <c r="A623" s="66"/>
      <c r="L623" s="57"/>
      <c r="M623" s="57"/>
      <c r="N623" s="57"/>
      <c r="O623" s="72" t="s">
        <v>5654</v>
      </c>
      <c r="P623" s="93" t="str">
        <f t="shared" si="34"/>
        <v>-</v>
      </c>
      <c r="Q623" s="93" t="str">
        <f t="shared" si="35"/>
        <v>-</v>
      </c>
    </row>
    <row r="624" spans="1:18" ht="15" customHeight="1" x14ac:dyDescent="0.45">
      <c r="A624" s="66"/>
      <c r="L624" s="57"/>
      <c r="M624" s="57"/>
      <c r="N624" s="57"/>
      <c r="O624" s="72" t="s">
        <v>5654</v>
      </c>
      <c r="P624" s="93" t="str">
        <f t="shared" si="34"/>
        <v>-</v>
      </c>
      <c r="Q624" s="93" t="str">
        <f t="shared" si="35"/>
        <v>-</v>
      </c>
    </row>
    <row r="625" spans="1:17" ht="30" customHeight="1" x14ac:dyDescent="0.45">
      <c r="A625" s="66"/>
      <c r="H625" s="1"/>
      <c r="L625" s="57"/>
      <c r="M625" s="57"/>
      <c r="N625" s="57"/>
      <c r="O625" s="72" t="s">
        <v>5654</v>
      </c>
      <c r="P625" s="93" t="str">
        <f t="shared" si="34"/>
        <v>-</v>
      </c>
      <c r="Q625" s="93" t="str">
        <f t="shared" si="35"/>
        <v>-</v>
      </c>
    </row>
    <row r="626" spans="1:17" ht="27" customHeight="1" x14ac:dyDescent="0.45">
      <c r="A626" s="66"/>
      <c r="B626" s="38"/>
      <c r="C626" s="65" t="str">
        <f>C2</f>
        <v>注1）グレーに変更されたセルには記入不要です。</v>
      </c>
      <c r="D626" s="38"/>
      <c r="E626" s="38"/>
      <c r="F626" s="38"/>
      <c r="G626" s="38"/>
      <c r="H626" s="38"/>
      <c r="I626" s="38"/>
      <c r="J626" s="38"/>
      <c r="K626" s="38"/>
      <c r="L626" s="57"/>
      <c r="M626" s="57"/>
      <c r="N626" s="57"/>
      <c r="O626" s="72"/>
    </row>
    <row r="627" spans="1:17" ht="75" customHeight="1" x14ac:dyDescent="0.45">
      <c r="A627" s="66"/>
      <c r="B627" s="38"/>
      <c r="C627" s="171" t="str">
        <f>調査表管理!J6</f>
        <v>現時点で、質問1、質問2、質問3、質問4、質問5、質問6、質問7、質問8、質問9、質問10、質問11、質問12、質問13、質問14、質問15、質問16、質問17、質問18、質問19、質問20、質問21、質問22、質問23、質問24、質問25、質問26、質問27が未回答です。</v>
      </c>
      <c r="D627" s="171"/>
      <c r="E627" s="171"/>
      <c r="F627" s="171"/>
      <c r="G627" s="171"/>
      <c r="H627" s="171"/>
      <c r="I627" s="171"/>
      <c r="J627" s="171"/>
      <c r="K627" s="171"/>
      <c r="L627" s="57"/>
      <c r="M627" s="57"/>
      <c r="N627" s="57"/>
      <c r="O627" s="72"/>
    </row>
    <row r="628" spans="1:17" ht="27" customHeight="1" x14ac:dyDescent="0.45">
      <c r="A628" s="66"/>
      <c r="B628" s="38"/>
      <c r="C628" s="38"/>
      <c r="D628" s="38"/>
      <c r="E628" s="38"/>
      <c r="F628" s="38"/>
      <c r="G628" s="38"/>
      <c r="H628" s="38"/>
      <c r="I628" s="38"/>
      <c r="J628" s="38"/>
      <c r="K628" s="38"/>
      <c r="L628" s="57"/>
      <c r="M628" s="57"/>
      <c r="N628" s="57"/>
      <c r="O628" s="72"/>
    </row>
    <row r="629" spans="1:17" ht="15" customHeight="1" x14ac:dyDescent="0.45">
      <c r="L629" s="57"/>
      <c r="M629" s="57"/>
      <c r="N629" s="57"/>
    </row>
    <row r="630" spans="1:17" ht="15" customHeight="1" x14ac:dyDescent="0.45">
      <c r="L630" s="57"/>
      <c r="M630" s="57"/>
      <c r="N630" s="57"/>
    </row>
    <row r="631" spans="1:17" ht="15" customHeight="1" x14ac:dyDescent="0.45">
      <c r="L631" s="57"/>
      <c r="M631" s="57"/>
      <c r="N631" s="57"/>
    </row>
    <row r="632" spans="1:17" ht="15" customHeight="1" x14ac:dyDescent="0.45">
      <c r="L632" s="57"/>
      <c r="M632" s="57"/>
      <c r="N632" s="57"/>
    </row>
    <row r="633" spans="1:17" ht="15" customHeight="1" x14ac:dyDescent="0.45">
      <c r="L633" s="57"/>
      <c r="M633" s="57"/>
      <c r="N633" s="57"/>
    </row>
    <row r="634" spans="1:17" ht="15" customHeight="1" x14ac:dyDescent="0.45">
      <c r="L634" s="57"/>
      <c r="M634" s="57"/>
      <c r="N634" s="57"/>
    </row>
    <row r="635" spans="1:17" ht="15" customHeight="1" x14ac:dyDescent="0.45">
      <c r="L635" s="57"/>
      <c r="M635" s="57"/>
      <c r="N635" s="57"/>
    </row>
    <row r="636" spans="1:17" ht="15" customHeight="1" x14ac:dyDescent="0.45">
      <c r="L636" s="57"/>
      <c r="M636" s="57"/>
      <c r="N636" s="57"/>
    </row>
  </sheetData>
  <sheetProtection algorithmName="SHA-512" hashValue="Xko3orJ/793nYywu8wDFPjQcwOdCNNFb6dajhEX/dcJ7IHzQZHP96Eic6uwsKlFduuuszNR8poAD3XIg9wO6LA==" saltValue="Z+f73Z+3y+VtQO3TUKMwYw==" spinCount="100000" sheet="1" objects="1" scenarios="1" selectLockedCells="1"/>
  <mergeCells count="143">
    <mergeCell ref="I222:K222"/>
    <mergeCell ref="I237:K237"/>
    <mergeCell ref="I248:K248"/>
    <mergeCell ref="I268:K268"/>
    <mergeCell ref="I281:K281"/>
    <mergeCell ref="I290:K290"/>
    <mergeCell ref="I10:J10"/>
    <mergeCell ref="K11:K12"/>
    <mergeCell ref="I13:J13"/>
    <mergeCell ref="I17:J17"/>
    <mergeCell ref="I18:J18"/>
    <mergeCell ref="J41:J42"/>
    <mergeCell ref="H76:I76"/>
    <mergeCell ref="H77:I77"/>
    <mergeCell ref="I153:J153"/>
    <mergeCell ref="I154:J154"/>
    <mergeCell ref="I155:J155"/>
    <mergeCell ref="I187:K187"/>
    <mergeCell ref="H53:I53"/>
    <mergeCell ref="H54:I54"/>
    <mergeCell ref="H55:I55"/>
    <mergeCell ref="H56:I56"/>
    <mergeCell ref="H75:I75"/>
    <mergeCell ref="I152:J152"/>
    <mergeCell ref="H303:I303"/>
    <mergeCell ref="H306:K306"/>
    <mergeCell ref="H314:I314"/>
    <mergeCell ref="H315:I315"/>
    <mergeCell ref="H316:I316"/>
    <mergeCell ref="H317:I317"/>
    <mergeCell ref="H297:I297"/>
    <mergeCell ref="H298:I298"/>
    <mergeCell ref="H299:I299"/>
    <mergeCell ref="H300:I300"/>
    <mergeCell ref="H301:I301"/>
    <mergeCell ref="H302:I302"/>
    <mergeCell ref="H334:I334"/>
    <mergeCell ref="H335:I335"/>
    <mergeCell ref="H337:I337"/>
    <mergeCell ref="H338:I338"/>
    <mergeCell ref="H339:I339"/>
    <mergeCell ref="H340:I340"/>
    <mergeCell ref="J356:K356"/>
    <mergeCell ref="J357:K357"/>
    <mergeCell ref="H318:I318"/>
    <mergeCell ref="H319:I319"/>
    <mergeCell ref="H322:K322"/>
    <mergeCell ref="H330:I330"/>
    <mergeCell ref="H332:I332"/>
    <mergeCell ref="H333:I333"/>
    <mergeCell ref="I385:K385"/>
    <mergeCell ref="H415:I415"/>
    <mergeCell ref="H416:I416"/>
    <mergeCell ref="H417:I417"/>
    <mergeCell ref="H418:I418"/>
    <mergeCell ref="H341:I341"/>
    <mergeCell ref="H344:K344"/>
    <mergeCell ref="H347:K347"/>
    <mergeCell ref="J355:K355"/>
    <mergeCell ref="J367:K367"/>
    <mergeCell ref="I388:K388"/>
    <mergeCell ref="H431:I431"/>
    <mergeCell ref="H432:I432"/>
    <mergeCell ref="H444:I444"/>
    <mergeCell ref="H445:I445"/>
    <mergeCell ref="H446:I446"/>
    <mergeCell ref="H419:I419"/>
    <mergeCell ref="H420:I420"/>
    <mergeCell ref="H428:I428"/>
    <mergeCell ref="H429:I429"/>
    <mergeCell ref="H430:I430"/>
    <mergeCell ref="H478:I478"/>
    <mergeCell ref="H479:I479"/>
    <mergeCell ref="H480:I480"/>
    <mergeCell ref="H481:I481"/>
    <mergeCell ref="H489:I489"/>
    <mergeCell ref="H484:J484"/>
    <mergeCell ref="H476:I476"/>
    <mergeCell ref="H477:I477"/>
    <mergeCell ref="H447:I447"/>
    <mergeCell ref="H448:I448"/>
    <mergeCell ref="H449:I449"/>
    <mergeCell ref="H450:I450"/>
    <mergeCell ref="H451:I451"/>
    <mergeCell ref="H496:I496"/>
    <mergeCell ref="H497:I497"/>
    <mergeCell ref="H498:I498"/>
    <mergeCell ref="H499:I499"/>
    <mergeCell ref="H500:I500"/>
    <mergeCell ref="H501:I501"/>
    <mergeCell ref="H490:I490"/>
    <mergeCell ref="H491:I491"/>
    <mergeCell ref="H492:I492"/>
    <mergeCell ref="H493:I493"/>
    <mergeCell ref="H494:I494"/>
    <mergeCell ref="H495:I495"/>
    <mergeCell ref="H534:J534"/>
    <mergeCell ref="H508:I508"/>
    <mergeCell ref="H511:J511"/>
    <mergeCell ref="H514:J514"/>
    <mergeCell ref="H517:J517"/>
    <mergeCell ref="H520:J520"/>
    <mergeCell ref="H533:J533"/>
    <mergeCell ref="H502:I502"/>
    <mergeCell ref="H503:I503"/>
    <mergeCell ref="H504:I504"/>
    <mergeCell ref="H505:I505"/>
    <mergeCell ref="H506:I506"/>
    <mergeCell ref="H507:I507"/>
    <mergeCell ref="H573:I573"/>
    <mergeCell ref="H574:I574"/>
    <mergeCell ref="H575:I575"/>
    <mergeCell ref="H576:I576"/>
    <mergeCell ref="H561:J561"/>
    <mergeCell ref="H567:I567"/>
    <mergeCell ref="H568:I568"/>
    <mergeCell ref="H569:I569"/>
    <mergeCell ref="H570:I570"/>
    <mergeCell ref="H571:I571"/>
    <mergeCell ref="I209:K209"/>
    <mergeCell ref="H589:J589"/>
    <mergeCell ref="H407:I407"/>
    <mergeCell ref="C627:K627"/>
    <mergeCell ref="C3:K3"/>
    <mergeCell ref="H622:J622"/>
    <mergeCell ref="H614:J614"/>
    <mergeCell ref="H606:J606"/>
    <mergeCell ref="H598:J598"/>
    <mergeCell ref="H590:J590"/>
    <mergeCell ref="H621:J621"/>
    <mergeCell ref="H613:J613"/>
    <mergeCell ref="H605:J605"/>
    <mergeCell ref="H597:J597"/>
    <mergeCell ref="H579:J579"/>
    <mergeCell ref="H28:J28"/>
    <mergeCell ref="H47:J47"/>
    <mergeCell ref="H59:J59"/>
    <mergeCell ref="H435:J435"/>
    <mergeCell ref="H423:J423"/>
    <mergeCell ref="H454:J454"/>
    <mergeCell ref="H470:J470"/>
    <mergeCell ref="J359:K359"/>
    <mergeCell ref="H572:I572"/>
  </mergeCells>
  <phoneticPr fontId="3"/>
  <conditionalFormatting sqref="B9">
    <cfRule type="containsText" dxfId="114" priority="204" operator="containsText" text="回答完了">
      <formula>NOT(ISERROR(SEARCH("回答完了",B9)))</formula>
    </cfRule>
    <cfRule type="containsText" dxfId="113" priority="203" operator="containsText" text="未回答">
      <formula>NOT(ISERROR(SEARCH("未回答",B9)))</formula>
    </cfRule>
  </conditionalFormatting>
  <conditionalFormatting sqref="B16">
    <cfRule type="containsText" dxfId="112" priority="128" operator="containsText" text="回答完了">
      <formula>NOT(ISERROR(SEARCH("回答完了",B16)))</formula>
    </cfRule>
    <cfRule type="containsText" dxfId="111" priority="127" operator="containsText" text="未回答">
      <formula>NOT(ISERROR(SEARCH("未回答",B16)))</formula>
    </cfRule>
  </conditionalFormatting>
  <conditionalFormatting sqref="B31">
    <cfRule type="containsText" dxfId="110" priority="132" operator="containsText" text="回答完了">
      <formula>NOT(ISERROR(SEARCH("回答完了",B31)))</formula>
    </cfRule>
    <cfRule type="containsText" dxfId="109" priority="131" operator="containsText" text="未回答">
      <formula>NOT(ISERROR(SEARCH("未回答",B31)))</formula>
    </cfRule>
  </conditionalFormatting>
  <conditionalFormatting sqref="B39">
    <cfRule type="containsText" dxfId="108" priority="144" operator="containsText" text="回答完了">
      <formula>NOT(ISERROR(SEARCH("回答完了",B39)))</formula>
    </cfRule>
    <cfRule type="containsText" dxfId="107" priority="143" operator="containsText" text="未回答">
      <formula>NOT(ISERROR(SEARCH("未回答",B39)))</formula>
    </cfRule>
  </conditionalFormatting>
  <conditionalFormatting sqref="B64">
    <cfRule type="containsText" dxfId="106" priority="49" operator="containsText" text="未回答">
      <formula>NOT(ISERROR(SEARCH("未回答",B64)))</formula>
    </cfRule>
    <cfRule type="containsText" dxfId="105" priority="50" operator="containsText" text="回答完了">
      <formula>NOT(ISERROR(SEARCH("回答完了",B64)))</formula>
    </cfRule>
  </conditionalFormatting>
  <conditionalFormatting sqref="B97">
    <cfRule type="containsText" dxfId="104" priority="24" operator="containsText" text="未回答">
      <formula>NOT(ISERROR(SEARCH("未回答",B97)))</formula>
    </cfRule>
    <cfRule type="containsText" dxfId="103" priority="25" operator="containsText" text="回答完了">
      <formula>NOT(ISERROR(SEARCH("回答完了",B97)))</formula>
    </cfRule>
  </conditionalFormatting>
  <conditionalFormatting sqref="B150:B151">
    <cfRule type="containsText" dxfId="102" priority="130" operator="containsText" text="回答完了">
      <formula>NOT(ISERROR(SEARCH("回答完了",B150)))</formula>
    </cfRule>
    <cfRule type="containsText" dxfId="101" priority="129" operator="containsText" text="未回答">
      <formula>NOT(ISERROR(SEARCH("未回答",B150)))</formula>
    </cfRule>
  </conditionalFormatting>
  <conditionalFormatting sqref="B161">
    <cfRule type="containsText" dxfId="100" priority="119" operator="containsText" text="回答完了">
      <formula>NOT(ISERROR(SEARCH("回答完了",B161)))</formula>
    </cfRule>
    <cfRule type="containsText" dxfId="99" priority="118" operator="containsText" text="未回答">
      <formula>NOT(ISERROR(SEARCH("未回答",B161)))</formula>
    </cfRule>
  </conditionalFormatting>
  <conditionalFormatting sqref="B193">
    <cfRule type="containsText" dxfId="98" priority="117" operator="containsText" text="回答完了">
      <formula>NOT(ISERROR(SEARCH("回答完了",B193)))</formula>
    </cfRule>
    <cfRule type="containsText" dxfId="97" priority="116" operator="containsText" text="未回答">
      <formula>NOT(ISERROR(SEARCH("未回答",B193)))</formula>
    </cfRule>
  </conditionalFormatting>
  <conditionalFormatting sqref="B226">
    <cfRule type="containsText" dxfId="96" priority="104" operator="containsText" text="未回答">
      <formula>NOT(ISERROR(SEARCH("未回答",B226)))</formula>
    </cfRule>
    <cfRule type="containsText" dxfId="95" priority="105" operator="containsText" text="回答完了">
      <formula>NOT(ISERROR(SEARCH("回答完了",B226)))</formula>
    </cfRule>
  </conditionalFormatting>
  <conditionalFormatting sqref="B240">
    <cfRule type="containsText" dxfId="94" priority="103" operator="containsText" text="回答完了">
      <formula>NOT(ISERROR(SEARCH("回答完了",B240)))</formula>
    </cfRule>
    <cfRule type="containsText" dxfId="93" priority="102" operator="containsText" text="未回答">
      <formula>NOT(ISERROR(SEARCH("未回答",B240)))</formula>
    </cfRule>
  </conditionalFormatting>
  <conditionalFormatting sqref="B252">
    <cfRule type="containsText" dxfId="92" priority="114" operator="containsText" text="未回答">
      <formula>NOT(ISERROR(SEARCH("未回答",B252)))</formula>
    </cfRule>
    <cfRule type="containsText" dxfId="91" priority="115" operator="containsText" text="回答完了">
      <formula>NOT(ISERROR(SEARCH("回答完了",B252)))</formula>
    </cfRule>
  </conditionalFormatting>
  <conditionalFormatting sqref="B294">
    <cfRule type="containsText" dxfId="90" priority="113" operator="containsText" text="回答完了">
      <formula>NOT(ISERROR(SEARCH("回答完了",B294)))</formula>
    </cfRule>
    <cfRule type="containsText" dxfId="89" priority="112" operator="containsText" text="未回答">
      <formula>NOT(ISERROR(SEARCH("未回答",B294)))</formula>
    </cfRule>
  </conditionalFormatting>
  <conditionalFormatting sqref="B311">
    <cfRule type="containsText" dxfId="88" priority="111" operator="containsText" text="回答完了">
      <formula>NOT(ISERROR(SEARCH("回答完了",B311)))</formula>
    </cfRule>
    <cfRule type="containsText" dxfId="87" priority="110" operator="containsText" text="未回答">
      <formula>NOT(ISERROR(SEARCH("未回答",B311)))</formula>
    </cfRule>
  </conditionalFormatting>
  <conditionalFormatting sqref="B327">
    <cfRule type="containsText" dxfId="86" priority="47" operator="containsText" text="未回答">
      <formula>NOT(ISERROR(SEARCH("未回答",B327)))</formula>
    </cfRule>
    <cfRule type="containsText" dxfId="85" priority="48" operator="containsText" text="回答完了">
      <formula>NOT(ISERROR(SEARCH("回答完了",B327)))</formula>
    </cfRule>
  </conditionalFormatting>
  <conditionalFormatting sqref="B353">
    <cfRule type="containsText" dxfId="84" priority="171" operator="containsText" text="未回答">
      <formula>NOT(ISERROR(SEARCH("未回答",B353)))</formula>
    </cfRule>
    <cfRule type="containsText" dxfId="83" priority="172" operator="containsText" text="回答完了">
      <formula>NOT(ISERROR(SEARCH("回答完了",B353)))</formula>
    </cfRule>
  </conditionalFormatting>
  <conditionalFormatting sqref="B395">
    <cfRule type="containsText" dxfId="82" priority="45" operator="containsText" text="未回答">
      <formula>NOT(ISERROR(SEARCH("未回答",B395)))</formula>
    </cfRule>
    <cfRule type="containsText" dxfId="81" priority="46" operator="containsText" text="回答完了">
      <formula>NOT(ISERROR(SEARCH("回答完了",B395)))</formula>
    </cfRule>
  </conditionalFormatting>
  <conditionalFormatting sqref="B426">
    <cfRule type="containsText" dxfId="80" priority="168" operator="containsText" text="回答完了">
      <formula>NOT(ISERROR(SEARCH("回答完了",B426)))</formula>
    </cfRule>
    <cfRule type="containsText" dxfId="79" priority="167" operator="containsText" text="未回答">
      <formula>NOT(ISERROR(SEARCH("未回答",B426)))</formula>
    </cfRule>
  </conditionalFormatting>
  <conditionalFormatting sqref="B440">
    <cfRule type="containsText" dxfId="78" priority="166" operator="containsText" text="回答完了">
      <formula>NOT(ISERROR(SEARCH("回答完了",B440)))</formula>
    </cfRule>
    <cfRule type="containsText" dxfId="77" priority="165" operator="containsText" text="未回答">
      <formula>NOT(ISERROR(SEARCH("未回答",B440)))</formula>
    </cfRule>
  </conditionalFormatting>
  <conditionalFormatting sqref="B458">
    <cfRule type="containsText" dxfId="76" priority="43" operator="containsText" text="未回答">
      <formula>NOT(ISERROR(SEARCH("未回答",B458)))</formula>
    </cfRule>
    <cfRule type="containsText" dxfId="75" priority="44" operator="containsText" text="回答完了">
      <formula>NOT(ISERROR(SEARCH("回答完了",B458)))</formula>
    </cfRule>
  </conditionalFormatting>
  <conditionalFormatting sqref="B487">
    <cfRule type="containsText" dxfId="74" priority="42" operator="containsText" text="回答完了">
      <formula>NOT(ISERROR(SEARCH("回答完了",B487)))</formula>
    </cfRule>
    <cfRule type="containsText" dxfId="73" priority="41" operator="containsText" text="未回答">
      <formula>NOT(ISERROR(SEARCH("未回答",B487)))</formula>
    </cfRule>
  </conditionalFormatting>
  <conditionalFormatting sqref="B524">
    <cfRule type="containsText" dxfId="72" priority="40" operator="containsText" text="回答完了">
      <formula>NOT(ISERROR(SEARCH("回答完了",B524)))</formula>
    </cfRule>
    <cfRule type="containsText" dxfId="71" priority="39" operator="containsText" text="未回答">
      <formula>NOT(ISERROR(SEARCH("未回答",B524)))</formula>
    </cfRule>
  </conditionalFormatting>
  <conditionalFormatting sqref="B536">
    <cfRule type="containsText" dxfId="70" priority="38" operator="containsText" text="回答完了">
      <formula>NOT(ISERROR(SEARCH("回答完了",B536)))</formula>
    </cfRule>
    <cfRule type="containsText" dxfId="69" priority="37" operator="containsText" text="未回答">
      <formula>NOT(ISERROR(SEARCH("未回答",B536)))</formula>
    </cfRule>
  </conditionalFormatting>
  <conditionalFormatting sqref="B544">
    <cfRule type="containsText" dxfId="68" priority="36" operator="containsText" text="回答完了">
      <formula>NOT(ISERROR(SEARCH("回答完了",B544)))</formula>
    </cfRule>
    <cfRule type="containsText" dxfId="67" priority="35" operator="containsText" text="未回答">
      <formula>NOT(ISERROR(SEARCH("未回答",B544)))</formula>
    </cfRule>
  </conditionalFormatting>
  <conditionalFormatting sqref="B565">
    <cfRule type="containsText" dxfId="66" priority="34" operator="containsText" text="回答完了">
      <formula>NOT(ISERROR(SEARCH("回答完了",B565)))</formula>
    </cfRule>
    <cfRule type="containsText" dxfId="65" priority="33" operator="containsText" text="未回答">
      <formula>NOT(ISERROR(SEARCH("未回答",B565)))</formula>
    </cfRule>
  </conditionalFormatting>
  <conditionalFormatting sqref="B585">
    <cfRule type="containsText" dxfId="64" priority="152" operator="containsText" text="回答完了">
      <formula>NOT(ISERROR(SEARCH("回答完了",B585)))</formula>
    </cfRule>
    <cfRule type="containsText" dxfId="63" priority="151" operator="containsText" text="未回答">
      <formula>NOT(ISERROR(SEARCH("未回答",B585)))</formula>
    </cfRule>
  </conditionalFormatting>
  <conditionalFormatting sqref="B617">
    <cfRule type="containsText" dxfId="62" priority="125" operator="containsText" text="未回答">
      <formula>NOT(ISERROR(SEARCH("未回答",B617)))</formula>
    </cfRule>
    <cfRule type="containsText" dxfId="61" priority="126" operator="containsText" text="回答完了">
      <formula>NOT(ISERROR(SEARCH("回答完了",B617)))</formula>
    </cfRule>
  </conditionalFormatting>
  <conditionalFormatting sqref="C3">
    <cfRule type="expression" dxfId="60" priority="207" stopIfTrue="1">
      <formula>ISNUMBER(SEARCH("アンケートは以上になります", $C$4))</formula>
    </cfRule>
  </conditionalFormatting>
  <conditionalFormatting sqref="H407:I407 K407 J408">
    <cfRule type="expression" dxfId="59" priority="70">
      <formula>$J$406=$H$406</formula>
    </cfRule>
  </conditionalFormatting>
  <conditionalFormatting sqref="H28:J28">
    <cfRule type="expression" dxfId="58" priority="101">
      <formula>$J$22=$H$25</formula>
    </cfRule>
  </conditionalFormatting>
  <conditionalFormatting sqref="H47:J47">
    <cfRule type="expression" dxfId="57" priority="100">
      <formula>$J$41=$H$44</formula>
    </cfRule>
  </conditionalFormatting>
  <conditionalFormatting sqref="H59:J59">
    <cfRule type="expression" dxfId="56" priority="98">
      <formula>$J$56&lt;&gt;""</formula>
    </cfRule>
  </conditionalFormatting>
  <conditionalFormatting sqref="H423:J423">
    <cfRule type="expression" dxfId="55" priority="68">
      <formula>$J$420&lt;&gt;""</formula>
    </cfRule>
  </conditionalFormatting>
  <conditionalFormatting sqref="H435:J435">
    <cfRule type="expression" dxfId="54" priority="66">
      <formula>$J$432&lt;&gt;""</formula>
    </cfRule>
  </conditionalFormatting>
  <conditionalFormatting sqref="H454:J454">
    <cfRule type="expression" dxfId="53" priority="64">
      <formula>$J$451&lt;&gt;""</formula>
    </cfRule>
  </conditionalFormatting>
  <conditionalFormatting sqref="H470:J470">
    <cfRule type="expression" dxfId="52" priority="63">
      <formula>$J$467&lt;&gt;""</formula>
    </cfRule>
  </conditionalFormatting>
  <conditionalFormatting sqref="H484:J484">
    <cfRule type="expression" dxfId="51" priority="62">
      <formula>$J$481&lt;&gt;""</formula>
    </cfRule>
  </conditionalFormatting>
  <conditionalFormatting sqref="H511:J511">
    <cfRule type="expression" dxfId="50" priority="60">
      <formula>$J$494&lt;&gt;""</formula>
    </cfRule>
  </conditionalFormatting>
  <conditionalFormatting sqref="H514:J514">
    <cfRule type="expression" dxfId="49" priority="59">
      <formula>$J$499&lt;&gt;""</formula>
    </cfRule>
  </conditionalFormatting>
  <conditionalFormatting sqref="H517:J517">
    <cfRule type="expression" dxfId="48" priority="58">
      <formula>$J$505&lt;&gt;""</formula>
    </cfRule>
  </conditionalFormatting>
  <conditionalFormatting sqref="H520:J520">
    <cfRule type="expression" dxfId="47" priority="57">
      <formula>$J$508&lt;&gt;""</formula>
    </cfRule>
  </conditionalFormatting>
  <conditionalFormatting sqref="H534:J534">
    <cfRule type="expression" dxfId="46" priority="56">
      <formula>$J$526=$H$526</formula>
    </cfRule>
  </conditionalFormatting>
  <conditionalFormatting sqref="H561:J561">
    <cfRule type="expression" dxfId="45" priority="54">
      <formula>$J$558&lt;&gt;""</formula>
    </cfRule>
  </conditionalFormatting>
  <conditionalFormatting sqref="H579:J579">
    <cfRule type="expression" dxfId="44" priority="52">
      <formula>$J$572&lt;&gt;""</formula>
    </cfRule>
  </conditionalFormatting>
  <conditionalFormatting sqref="H306:K306">
    <cfRule type="expression" dxfId="43" priority="81">
      <formula>$J$303&lt;&gt;""</formula>
    </cfRule>
  </conditionalFormatting>
  <conditionalFormatting sqref="H322:K322">
    <cfRule type="expression" dxfId="42" priority="79">
      <formula>$J$319&lt;&gt;""</formula>
    </cfRule>
  </conditionalFormatting>
  <conditionalFormatting sqref="H344:K344">
    <cfRule type="expression" dxfId="41" priority="77">
      <formula>$J$335&lt;&gt;""</formula>
    </cfRule>
  </conditionalFormatting>
  <conditionalFormatting sqref="H347:K347">
    <cfRule type="expression" dxfId="40" priority="76">
      <formula>$J$341&lt;&gt;""</formula>
    </cfRule>
  </conditionalFormatting>
  <conditionalFormatting sqref="I358">
    <cfRule type="expression" dxfId="39" priority="21">
      <formula>$J$357=$F$357</formula>
    </cfRule>
  </conditionalFormatting>
  <conditionalFormatting sqref="I360">
    <cfRule type="expression" dxfId="38" priority="20">
      <formula>$J$359=$F$357</formula>
    </cfRule>
  </conditionalFormatting>
  <conditionalFormatting sqref="I187:K187">
    <cfRule type="expression" dxfId="37" priority="95">
      <formula>$J$184&lt;&gt;""</formula>
    </cfRule>
  </conditionalFormatting>
  <conditionalFormatting sqref="I209:K209">
    <cfRule type="expression" dxfId="36" priority="7">
      <formula>$J$204=$I$206</formula>
    </cfRule>
  </conditionalFormatting>
  <conditionalFormatting sqref="I222:K222">
    <cfRule type="expression" dxfId="35" priority="94">
      <formula>$J$219&lt;&gt;""</formula>
    </cfRule>
  </conditionalFormatting>
  <conditionalFormatting sqref="I237:K237">
    <cfRule type="expression" dxfId="34" priority="91">
      <formula>$J$234&lt;&gt;""</formula>
    </cfRule>
  </conditionalFormatting>
  <conditionalFormatting sqref="I248:K248">
    <cfRule type="expression" dxfId="33" priority="8">
      <formula>$J$243=$H$247</formula>
    </cfRule>
  </conditionalFormatting>
  <conditionalFormatting sqref="I268:K268">
    <cfRule type="expression" dxfId="32" priority="87">
      <formula>$J$265&lt;&gt;""</formula>
    </cfRule>
  </conditionalFormatting>
  <conditionalFormatting sqref="I281:K281">
    <cfRule type="expression" dxfId="31" priority="86">
      <formula>$J$278&lt;&gt;""</formula>
    </cfRule>
  </conditionalFormatting>
  <conditionalFormatting sqref="I290:K290">
    <cfRule type="expression" dxfId="30" priority="85">
      <formula>$J$287=$H$287</formula>
    </cfRule>
  </conditionalFormatting>
  <conditionalFormatting sqref="I385:K385">
    <cfRule type="expression" dxfId="29" priority="15">
      <formula>$J$382&lt;&gt;""</formula>
    </cfRule>
  </conditionalFormatting>
  <conditionalFormatting sqref="I388:K388">
    <cfRule type="expression" dxfId="28" priority="14">
      <formula>$K$382&lt;&gt;""</formula>
    </cfRule>
  </conditionalFormatting>
  <conditionalFormatting sqref="J53:J56">
    <cfRule type="expression" dxfId="27" priority="99">
      <formula>$J$41=$L$42</formula>
    </cfRule>
  </conditionalFormatting>
  <conditionalFormatting sqref="J171">
    <cfRule type="expression" dxfId="26" priority="97">
      <formula>$J$162=$H$162</formula>
    </cfRule>
  </conditionalFormatting>
  <conditionalFormatting sqref="J180:J184">
    <cfRule type="expression" dxfId="25" priority="96">
      <formula>OR($J$162=$H$162,$J$162=$H$163)</formula>
    </cfRule>
  </conditionalFormatting>
  <conditionalFormatting sqref="J204">
    <cfRule type="expression" dxfId="24" priority="5">
      <formula>$J$197=$H$198</formula>
    </cfRule>
  </conditionalFormatting>
  <conditionalFormatting sqref="J216:J219">
    <cfRule type="expression" dxfId="23" priority="4">
      <formula>$J$197=$H$197</formula>
    </cfRule>
  </conditionalFormatting>
  <conditionalFormatting sqref="J230:J232 J234">
    <cfRule type="expression" dxfId="22" priority="1">
      <formula>$J$233&lt;&gt;""</formula>
    </cfRule>
  </conditionalFormatting>
  <conditionalFormatting sqref="J230:J234 J243">
    <cfRule type="expression" dxfId="21" priority="2">
      <formula>$J$197=$H$198</formula>
    </cfRule>
  </conditionalFormatting>
  <conditionalFormatting sqref="J274:J278 J287 J261:J265">
    <cfRule type="expression" dxfId="20" priority="88">
      <formula>$J$254=$H$254</formula>
    </cfRule>
  </conditionalFormatting>
  <conditionalFormatting sqref="J275:J278">
    <cfRule type="expression" dxfId="19" priority="84">
      <formula>$J$274&lt;&gt;""</formula>
    </cfRule>
  </conditionalFormatting>
  <conditionalFormatting sqref="J287">
    <cfRule type="expression" dxfId="18" priority="13">
      <formula>AND($J$274="",$V$284=1)</formula>
    </cfRule>
    <cfRule type="expression" dxfId="17" priority="26">
      <formula>$J$274&lt;&gt;""</formula>
    </cfRule>
  </conditionalFormatting>
  <conditionalFormatting sqref="J298:J303">
    <cfRule type="expression" dxfId="16" priority="82">
      <formula>$J$297&lt;&gt;""</formula>
    </cfRule>
  </conditionalFormatting>
  <conditionalFormatting sqref="J315:J319">
    <cfRule type="expression" dxfId="15" priority="80">
      <formula>$J$314&lt;&gt;""</formula>
    </cfRule>
  </conditionalFormatting>
  <conditionalFormatting sqref="J332:J335 J337:J341">
    <cfRule type="expression" dxfId="14" priority="78">
      <formula>$J$330&lt;&gt;""</formula>
    </cfRule>
  </conditionalFormatting>
  <conditionalFormatting sqref="J358">
    <cfRule type="expression" dxfId="13" priority="19">
      <formula>$J$357=$F$357</formula>
    </cfRule>
  </conditionalFormatting>
  <conditionalFormatting sqref="J360">
    <cfRule type="expression" dxfId="12" priority="18">
      <formula>$J$359=$F$357</formula>
    </cfRule>
  </conditionalFormatting>
  <conditionalFormatting sqref="J369 J371:J382">
    <cfRule type="expression" dxfId="11" priority="10">
      <formula>$T$363=0</formula>
    </cfRule>
  </conditionalFormatting>
  <conditionalFormatting sqref="J407">
    <cfRule type="expression" dxfId="10" priority="71">
      <formula>$J$406=$H$406</formula>
    </cfRule>
  </conditionalFormatting>
  <conditionalFormatting sqref="J415:J420">
    <cfRule type="expression" dxfId="9" priority="69">
      <formula>$J$406&lt;&gt;$L$408</formula>
    </cfRule>
  </conditionalFormatting>
  <conditionalFormatting sqref="J429:J432">
    <cfRule type="expression" dxfId="8" priority="67">
      <formula>$J$428&lt;&gt;""</formula>
    </cfRule>
  </conditionalFormatting>
  <conditionalFormatting sqref="J445:J451">
    <cfRule type="expression" dxfId="7" priority="65">
      <formula>$J$444&lt;&gt;""</formula>
    </cfRule>
  </conditionalFormatting>
  <conditionalFormatting sqref="J476:J481">
    <cfRule type="expression" dxfId="6" priority="215">
      <formula>$T$473=6</formula>
    </cfRule>
  </conditionalFormatting>
  <conditionalFormatting sqref="J491:J494 J496:J499 J501:J505 J507:J508">
    <cfRule type="expression" dxfId="5" priority="61">
      <formula>$J$489&lt;&gt;""</formula>
    </cfRule>
  </conditionalFormatting>
  <conditionalFormatting sqref="J554:J558">
    <cfRule type="expression" dxfId="4" priority="55">
      <formula>$J$546=$H$548</formula>
    </cfRule>
  </conditionalFormatting>
  <conditionalFormatting sqref="J569:J572 J574:J576">
    <cfRule type="expression" dxfId="3" priority="53">
      <formula>$J$567&lt;&gt;""</formula>
    </cfRule>
  </conditionalFormatting>
  <conditionalFormatting sqref="K369 K371:K382">
    <cfRule type="expression" dxfId="2" priority="9">
      <formula>$T$364=0</formula>
    </cfRule>
  </conditionalFormatting>
  <conditionalFormatting sqref="S1:T9 S11:S16 T201:T212">
    <cfRule type="cellIs" dxfId="1" priority="213" stopIfTrue="1" operator="equal">
      <formula>1</formula>
    </cfRule>
  </conditionalFormatting>
  <conditionalFormatting sqref="T11:T20 T22:T35 T37:T39 T42:T50 T129:T160 T162:T178 T180:T192 T194:T195 T197:T199 T214 T216:T228 T230:T259 T261:T272 T274:T295 T297:T312 T314:T330 T332:T355 T357:T360 T406:T413 T415:T426 T428:T442 T444:T459 T461:T472 T474 T476:T489 T491:T552 T554:T567">
    <cfRule type="cellIs" dxfId="0" priority="214" stopIfTrue="1" operator="equal">
      <formula>1</formula>
    </cfRule>
  </conditionalFormatting>
  <dataValidations count="24">
    <dataValidation type="list" allowBlank="1" showInputMessage="1" showErrorMessage="1" sqref="J397" xr:uid="{5665C107-994A-4342-9307-FBA1B279684B}">
      <formula1>$H$397:$H$401</formula1>
    </dataValidation>
    <dataValidation type="list" allowBlank="1" showInputMessage="1" showErrorMessage="1" sqref="J406" xr:uid="{B55974E4-68EE-49AF-AD8A-D64A715BAA9E}">
      <formula1>$L$406:$L$408</formula1>
    </dataValidation>
    <dataValidation type="list" allowBlank="1" showInputMessage="1" showErrorMessage="1" sqref="J569:J572 J567 J496:J499 J501:J505 J507:J508 J444:J451 J489 J476:J481 J180:J184 J415:J420 J554:J558 J574:J576 J428:J432 J75:J77 J337:J341 J53:J56 J314:J319 J371:K382 J297:J303 J274:J278 J261:J265 J491:J494 J216:J219 J230:J234 J330 J332:J335" xr:uid="{76AFC24B-97F2-4E6C-8E98-F81AFEAC591A}">
      <formula1>"○"</formula1>
    </dataValidation>
    <dataValidation type="list" allowBlank="1" showInputMessage="1" showErrorMessage="1" sqref="J22" xr:uid="{6FD0435A-0B50-4D23-81C0-84EA4149535D}">
      <formula1>$H$22:$H$25</formula1>
    </dataValidation>
    <dataValidation type="list" allowBlank="1" showInputMessage="1" showErrorMessage="1" sqref="J162" xr:uid="{D1E0F498-9254-4DF2-BED0-F77DEB41EB48}">
      <formula1>$H$162:$H$164</formula1>
    </dataValidation>
    <dataValidation type="list" allowBlank="1" showInputMessage="1" showErrorMessage="1" sqref="J243" xr:uid="{CD4499A7-C31C-4146-99D3-00060B24D584}">
      <formula1>$H$243:$H$247</formula1>
    </dataValidation>
    <dataValidation type="list" allowBlank="1" showInputMessage="1" showErrorMessage="1" sqref="J254" xr:uid="{DE56AC76-38DC-4B30-907B-A70C4CD3A19B}">
      <formula1>$H$254:$H$255</formula1>
    </dataValidation>
    <dataValidation type="list" allowBlank="1" showInputMessage="1" showErrorMessage="1" sqref="J287" xr:uid="{14049ECE-F10B-47C9-BDF5-5B8D2863432F}">
      <formula1>$H$287:$H$289</formula1>
    </dataValidation>
    <dataValidation type="list" allowBlank="1" showInputMessage="1" showErrorMessage="1" sqref="J526" xr:uid="{197933CE-BC52-45F7-905D-ADCF58A27869}">
      <formula1>$H$526:$H$528</formula1>
    </dataValidation>
    <dataValidation type="list" allowBlank="1" showInputMessage="1" showErrorMessage="1" sqref="J539" xr:uid="{2873AA7C-5F58-4321-BB55-93C8BA5E6ADD}">
      <formula1>$H$539:$H$541</formula1>
    </dataValidation>
    <dataValidation type="list" allowBlank="1" showInputMessage="1" showErrorMessage="1" sqref="J546" xr:uid="{E8EF166F-887D-4EA7-AF53-B0C762E58FCD}">
      <formula1>$H$546:$H$548</formula1>
    </dataValidation>
    <dataValidation imeMode="halfAlpha" allowBlank="1" showInputMessage="1" showErrorMessage="1" sqref="J113 J407 J358 J360" xr:uid="{6ED90D30-BCD2-49BB-846E-C0E9D620EB3A}"/>
    <dataValidation type="list" allowBlank="1" showInputMessage="1" showErrorMessage="1" sqref="J171" xr:uid="{55526DA2-B5AC-43C4-A8C0-88784A8D2F55}">
      <formula1>$H$171:$H$174</formula1>
    </dataValidation>
    <dataValidation type="list" allowBlank="1" showInputMessage="1" showErrorMessage="1" sqref="J197" xr:uid="{DBF0BEE2-5FAD-4D86-9BE6-D18D54108698}">
      <formula1>$H$197:$H$198</formula1>
    </dataValidation>
    <dataValidation type="list" allowBlank="1" showInputMessage="1" showErrorMessage="1" sqref="I12" xr:uid="{DC9A77F7-96AE-41CC-B029-F41437ADB4A5}">
      <formula1>INDIRECT($I$11)</formula1>
    </dataValidation>
    <dataValidation type="list" allowBlank="1" showInputMessage="1" showErrorMessage="1" sqref="J41:J42" xr:uid="{4A0ADC02-A555-46F6-B77B-EEB4108D5B60}">
      <formula1>$L$41:$L$43</formula1>
    </dataValidation>
    <dataValidation type="list" allowBlank="1" showInputMessage="1" showErrorMessage="1" sqref="J461:J466" xr:uid="{DF70255F-E04D-4419-BBFB-DCFD43A4C273}">
      <formula1>$H$461:$H$464</formula1>
    </dataValidation>
    <dataValidation type="list" allowBlank="1" showInputMessage="1" showErrorMessage="1" sqref="J467" xr:uid="{BE9E0C67-8CCF-4C15-80DF-52D9340C235C}">
      <formula1>$H$461:$H$462</formula1>
    </dataValidation>
    <dataValidation type="whole" imeMode="halfAlpha" operator="greaterThanOrEqual" allowBlank="1" showInputMessage="1" showErrorMessage="1" sqref="J131 J136 J141 J146 J119:J126 J107 J100:J101 J83" xr:uid="{F63061E1-5717-4A4C-81D2-F08C1AC22484}">
      <formula1>0</formula1>
    </dataValidation>
    <dataValidation type="list" allowBlank="1" showInputMessage="1" showErrorMessage="1" sqref="J65" xr:uid="{EBA6C348-6997-4987-986A-B9F38ACC335E}">
      <formula1>$H$65:$H$68</formula1>
    </dataValidation>
    <dataValidation type="list" allowBlank="1" showInputMessage="1" showErrorMessage="1" sqref="J88" xr:uid="{6BB0A429-4A82-4308-8B80-02A4C21C9CDD}">
      <formula1>$H$88:$H$91</formula1>
    </dataValidation>
    <dataValidation type="list" allowBlank="1" showInputMessage="1" showErrorMessage="1" sqref="J357:K357" xr:uid="{0EC10CFB-07D1-4B43-8BFC-D45A6D470689}">
      <formula1>$F$357:$F$359</formula1>
    </dataValidation>
    <dataValidation type="list" allowBlank="1" showInputMessage="1" showErrorMessage="1" sqref="J359:K359" xr:uid="{ABF85600-4079-4477-9EC1-B7ED9E7A28F6}">
      <formula1>$F$357:$F$358</formula1>
    </dataValidation>
    <dataValidation type="list" allowBlank="1" showInputMessage="1" showErrorMessage="1" sqref="J204" xr:uid="{C1D377A8-6F4C-4738-87BF-86E8C6D8C32F}">
      <formula1>$I$204:$I$206</formula1>
    </dataValidation>
  </dataValidations>
  <pageMargins left="0.7" right="0.7" top="0.75" bottom="0.75" header="0.3" footer="0.3"/>
  <pageSetup paperSize="8" scale="9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0073D68-1433-4592-8793-043A4AFB8CBA}">
          <x14:formula1>
            <xm:f>'（非表示）リスト'!$G$2:$G$48</xm:f>
          </x14:formula1>
          <xm:sqref>I11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D66FF-E54A-4E74-8991-1258DFEC18FA}">
  <sheetPr codeName="Sheet5">
    <pageSetUpPr fitToPage="1"/>
  </sheetPr>
  <dimension ref="A1:R1795"/>
  <sheetViews>
    <sheetView view="pageBreakPreview" zoomScale="85" zoomScaleNormal="100" zoomScaleSheetLayoutView="85" workbookViewId="0">
      <pane ySplit="1" topLeftCell="A19" activePane="bottomLeft" state="frozen"/>
      <selection activeCell="A3" sqref="A3"/>
      <selection pane="bottomLeft" activeCell="O2" sqref="O2"/>
    </sheetView>
  </sheetViews>
  <sheetFormatPr defaultColWidth="9" defaultRowHeight="15" x14ac:dyDescent="0.45"/>
  <cols>
    <col min="1" max="5" width="15" style="51" customWidth="1"/>
    <col min="6" max="6" width="9" style="51"/>
    <col min="7" max="7" width="15" style="51" customWidth="1"/>
    <col min="8" max="8" width="3.5" style="51" customWidth="1"/>
    <col min="9" max="9" width="9" style="51"/>
    <col min="10" max="10" width="3.09765625" style="51" customWidth="1"/>
    <col min="11" max="12" width="9" style="51"/>
    <col min="13" max="13" width="3" style="51" customWidth="1"/>
    <col min="14" max="14" width="11.69921875" style="51" customWidth="1"/>
    <col min="15" max="15" width="11.09765625" style="51" customWidth="1"/>
    <col min="16" max="16" width="3" style="51" customWidth="1"/>
    <col min="17" max="16384" width="9" style="51"/>
  </cols>
  <sheetData>
    <row r="1" spans="1:18" ht="45" x14ac:dyDescent="0.45">
      <c r="A1" s="49" t="s">
        <v>249</v>
      </c>
      <c r="B1" s="50" t="s">
        <v>250</v>
      </c>
      <c r="C1" s="50" t="s">
        <v>251</v>
      </c>
      <c r="D1" s="50" t="s">
        <v>252</v>
      </c>
      <c r="E1" s="50" t="s">
        <v>253</v>
      </c>
      <c r="G1" s="50" t="s">
        <v>250</v>
      </c>
      <c r="I1" s="50" t="s">
        <v>5796</v>
      </c>
      <c r="K1" s="50" t="s">
        <v>250</v>
      </c>
      <c r="L1" s="50" t="s">
        <v>5797</v>
      </c>
      <c r="N1" s="137" t="s">
        <v>5885</v>
      </c>
      <c r="O1" s="136"/>
      <c r="Q1" s="50" t="s">
        <v>5798</v>
      </c>
      <c r="R1" s="50"/>
    </row>
    <row r="2" spans="1:18" ht="18" x14ac:dyDescent="0.45">
      <c r="A2" s="52" t="s">
        <v>254</v>
      </c>
      <c r="B2" s="52" t="s">
        <v>255</v>
      </c>
      <c r="C2" s="53"/>
      <c r="D2" s="54" t="s">
        <v>256</v>
      </c>
      <c r="E2" s="53"/>
      <c r="G2" s="55" t="s">
        <v>255</v>
      </c>
      <c r="I2" s="133" t="s">
        <v>5799</v>
      </c>
      <c r="K2" s="55" t="s">
        <v>255</v>
      </c>
      <c r="L2" s="132" t="s">
        <v>5800</v>
      </c>
      <c r="N2" s="133" t="s">
        <v>5799</v>
      </c>
      <c r="O2" s="134" t="str">
        <f>SUBSTITUTE(N2,"市","")</f>
        <v>大阪</v>
      </c>
      <c r="Q2" s="51" t="s">
        <v>5801</v>
      </c>
      <c r="R2" s="131" t="s">
        <v>5802</v>
      </c>
    </row>
    <row r="3" spans="1:18" ht="18" x14ac:dyDescent="0.45">
      <c r="A3" s="56" t="s">
        <v>257</v>
      </c>
      <c r="B3" s="56" t="s">
        <v>258</v>
      </c>
      <c r="C3" s="56" t="s">
        <v>259</v>
      </c>
      <c r="D3" s="56" t="s">
        <v>256</v>
      </c>
      <c r="E3" s="56" t="s">
        <v>260</v>
      </c>
      <c r="G3" s="55" t="s">
        <v>261</v>
      </c>
      <c r="I3" s="133" t="s">
        <v>5803</v>
      </c>
      <c r="K3" s="55" t="s">
        <v>255</v>
      </c>
      <c r="L3" s="132" t="s">
        <v>5804</v>
      </c>
      <c r="N3" s="133" t="s">
        <v>5803</v>
      </c>
      <c r="O3" s="134" t="str">
        <f t="shared" ref="O3:O66" si="0">SUBSTITUTE(N3,"市","")</f>
        <v>名古屋</v>
      </c>
      <c r="Q3" s="51" t="s">
        <v>5805</v>
      </c>
      <c r="R3" s="131" t="s">
        <v>5806</v>
      </c>
    </row>
    <row r="4" spans="1:18" x14ac:dyDescent="0.45">
      <c r="A4" s="56" t="s">
        <v>262</v>
      </c>
      <c r="B4" s="56" t="s">
        <v>258</v>
      </c>
      <c r="C4" s="56" t="s">
        <v>263</v>
      </c>
      <c r="D4" s="56" t="s">
        <v>256</v>
      </c>
      <c r="E4" s="56" t="s">
        <v>264</v>
      </c>
      <c r="G4" s="55" t="s">
        <v>265</v>
      </c>
      <c r="I4" s="133" t="s">
        <v>5807</v>
      </c>
      <c r="K4" s="55" t="s">
        <v>261</v>
      </c>
      <c r="L4" s="132" t="s">
        <v>5808</v>
      </c>
      <c r="N4" s="133" t="s">
        <v>5807</v>
      </c>
      <c r="O4" s="134" t="str">
        <f t="shared" si="0"/>
        <v>京都</v>
      </c>
    </row>
    <row r="5" spans="1:18" x14ac:dyDescent="0.45">
      <c r="A5" s="56" t="s">
        <v>266</v>
      </c>
      <c r="B5" s="56" t="s">
        <v>258</v>
      </c>
      <c r="C5" s="56" t="s">
        <v>267</v>
      </c>
      <c r="D5" s="56" t="s">
        <v>256</v>
      </c>
      <c r="E5" s="56" t="s">
        <v>268</v>
      </c>
      <c r="G5" s="55" t="s">
        <v>269</v>
      </c>
      <c r="I5" s="133" t="s">
        <v>5809</v>
      </c>
      <c r="K5" s="55" t="s">
        <v>261</v>
      </c>
      <c r="L5" s="132" t="s">
        <v>5810</v>
      </c>
      <c r="N5" s="133" t="s">
        <v>5809</v>
      </c>
      <c r="O5" s="134" t="str">
        <f t="shared" si="0"/>
        <v>横浜</v>
      </c>
    </row>
    <row r="6" spans="1:18" x14ac:dyDescent="0.45">
      <c r="A6" s="56" t="s">
        <v>270</v>
      </c>
      <c r="B6" s="56" t="s">
        <v>258</v>
      </c>
      <c r="C6" s="56" t="s">
        <v>271</v>
      </c>
      <c r="D6" s="56" t="s">
        <v>256</v>
      </c>
      <c r="E6" s="56" t="s">
        <v>272</v>
      </c>
      <c r="G6" s="55" t="s">
        <v>273</v>
      </c>
      <c r="I6" s="133" t="s">
        <v>5811</v>
      </c>
      <c r="K6" s="55" t="s">
        <v>265</v>
      </c>
      <c r="L6" s="132" t="s">
        <v>5812</v>
      </c>
      <c r="N6" s="133" t="s">
        <v>5811</v>
      </c>
      <c r="O6" s="134" t="str">
        <f t="shared" si="0"/>
        <v>神戸</v>
      </c>
    </row>
    <row r="7" spans="1:18" x14ac:dyDescent="0.45">
      <c r="A7" s="56" t="s">
        <v>274</v>
      </c>
      <c r="B7" s="56" t="s">
        <v>258</v>
      </c>
      <c r="C7" s="56" t="s">
        <v>275</v>
      </c>
      <c r="D7" s="56" t="s">
        <v>256</v>
      </c>
      <c r="E7" s="56" t="s">
        <v>276</v>
      </c>
      <c r="G7" s="55" t="s">
        <v>277</v>
      </c>
      <c r="I7" s="133" t="s">
        <v>5813</v>
      </c>
      <c r="K7" s="55" t="s">
        <v>273</v>
      </c>
      <c r="L7" s="132" t="s">
        <v>5814</v>
      </c>
      <c r="N7" s="133" t="s">
        <v>5813</v>
      </c>
      <c r="O7" s="134" t="str">
        <f t="shared" si="0"/>
        <v>北九州</v>
      </c>
    </row>
    <row r="8" spans="1:18" x14ac:dyDescent="0.45">
      <c r="A8" s="56" t="s">
        <v>278</v>
      </c>
      <c r="B8" s="56" t="s">
        <v>258</v>
      </c>
      <c r="C8" s="56" t="s">
        <v>279</v>
      </c>
      <c r="D8" s="56" t="s">
        <v>256</v>
      </c>
      <c r="E8" s="56" t="s">
        <v>280</v>
      </c>
      <c r="G8" s="55" t="s">
        <v>281</v>
      </c>
      <c r="I8" s="133" t="s">
        <v>5815</v>
      </c>
      <c r="K8" s="55" t="s">
        <v>277</v>
      </c>
      <c r="L8" s="132" t="s">
        <v>5816</v>
      </c>
      <c r="N8" s="133" t="s">
        <v>5815</v>
      </c>
      <c r="O8" s="134" t="str">
        <f t="shared" si="0"/>
        <v>札幌</v>
      </c>
    </row>
    <row r="9" spans="1:18" x14ac:dyDescent="0.45">
      <c r="A9" s="56" t="s">
        <v>282</v>
      </c>
      <c r="B9" s="56" t="s">
        <v>258</v>
      </c>
      <c r="C9" s="56" t="s">
        <v>283</v>
      </c>
      <c r="D9" s="56" t="s">
        <v>256</v>
      </c>
      <c r="E9" s="56" t="s">
        <v>284</v>
      </c>
      <c r="G9" s="55" t="s">
        <v>285</v>
      </c>
      <c r="I9" s="133" t="s">
        <v>5817</v>
      </c>
      <c r="K9" s="55" t="s">
        <v>281</v>
      </c>
      <c r="L9" s="132" t="s">
        <v>5818</v>
      </c>
      <c r="N9" s="133" t="s">
        <v>5817</v>
      </c>
      <c r="O9" s="134" t="str">
        <f t="shared" si="0"/>
        <v>川崎</v>
      </c>
    </row>
    <row r="10" spans="1:18" x14ac:dyDescent="0.45">
      <c r="A10" s="56" t="s">
        <v>286</v>
      </c>
      <c r="B10" s="56" t="s">
        <v>258</v>
      </c>
      <c r="C10" s="56" t="s">
        <v>287</v>
      </c>
      <c r="D10" s="56" t="s">
        <v>256</v>
      </c>
      <c r="E10" s="56" t="s">
        <v>288</v>
      </c>
      <c r="G10" s="55" t="s">
        <v>289</v>
      </c>
      <c r="I10" s="133" t="s">
        <v>5819</v>
      </c>
      <c r="K10" s="55" t="s">
        <v>281</v>
      </c>
      <c r="L10" s="132" t="s">
        <v>5820</v>
      </c>
      <c r="N10" s="133" t="s">
        <v>5819</v>
      </c>
      <c r="O10" s="134" t="str">
        <f t="shared" si="0"/>
        <v>福岡</v>
      </c>
    </row>
    <row r="11" spans="1:18" x14ac:dyDescent="0.45">
      <c r="A11" s="56" t="s">
        <v>290</v>
      </c>
      <c r="B11" s="56" t="s">
        <v>258</v>
      </c>
      <c r="C11" s="56" t="s">
        <v>291</v>
      </c>
      <c r="D11" s="56" t="s">
        <v>256</v>
      </c>
      <c r="E11" s="56" t="s">
        <v>292</v>
      </c>
      <c r="G11" s="55" t="s">
        <v>293</v>
      </c>
      <c r="I11" s="133" t="s">
        <v>5821</v>
      </c>
      <c r="K11" s="55" t="s">
        <v>281</v>
      </c>
      <c r="L11" s="132" t="s">
        <v>5822</v>
      </c>
      <c r="N11" s="133" t="s">
        <v>5821</v>
      </c>
      <c r="O11" s="134" t="str">
        <f t="shared" si="0"/>
        <v>広島</v>
      </c>
    </row>
    <row r="12" spans="1:18" x14ac:dyDescent="0.45">
      <c r="A12" s="56" t="s">
        <v>294</v>
      </c>
      <c r="B12" s="56" t="s">
        <v>258</v>
      </c>
      <c r="C12" s="56" t="s">
        <v>295</v>
      </c>
      <c r="D12" s="56" t="s">
        <v>256</v>
      </c>
      <c r="E12" s="56" t="s">
        <v>296</v>
      </c>
      <c r="G12" s="55" t="s">
        <v>297</v>
      </c>
      <c r="I12" s="133" t="s">
        <v>5823</v>
      </c>
      <c r="K12" s="55" t="s">
        <v>285</v>
      </c>
      <c r="L12" s="132" t="s">
        <v>5824</v>
      </c>
      <c r="N12" s="133" t="s">
        <v>5823</v>
      </c>
      <c r="O12" s="134" t="str">
        <f t="shared" si="0"/>
        <v>仙台</v>
      </c>
    </row>
    <row r="13" spans="1:18" x14ac:dyDescent="0.45">
      <c r="A13" s="56" t="s">
        <v>298</v>
      </c>
      <c r="B13" s="56" t="s">
        <v>258</v>
      </c>
      <c r="C13" s="56" t="s">
        <v>299</v>
      </c>
      <c r="D13" s="56" t="s">
        <v>256</v>
      </c>
      <c r="E13" s="56" t="s">
        <v>300</v>
      </c>
      <c r="G13" s="55" t="s">
        <v>301</v>
      </c>
      <c r="I13" s="133" t="s">
        <v>5825</v>
      </c>
      <c r="K13" s="55" t="s">
        <v>289</v>
      </c>
      <c r="L13" s="132" t="s">
        <v>5826</v>
      </c>
      <c r="N13" s="133" t="s">
        <v>5825</v>
      </c>
      <c r="O13" s="134" t="str">
        <f t="shared" si="0"/>
        <v>千葉</v>
      </c>
    </row>
    <row r="14" spans="1:18" x14ac:dyDescent="0.45">
      <c r="A14" s="56" t="s">
        <v>302</v>
      </c>
      <c r="B14" s="56" t="s">
        <v>258</v>
      </c>
      <c r="C14" s="56" t="s">
        <v>303</v>
      </c>
      <c r="D14" s="56" t="s">
        <v>256</v>
      </c>
      <c r="E14" s="56" t="s">
        <v>304</v>
      </c>
      <c r="G14" s="55" t="s">
        <v>305</v>
      </c>
      <c r="I14" s="133" t="s">
        <v>5827</v>
      </c>
      <c r="K14" s="55" t="s">
        <v>293</v>
      </c>
      <c r="L14" s="132" t="s">
        <v>5828</v>
      </c>
      <c r="N14" s="133" t="s">
        <v>5827</v>
      </c>
      <c r="O14" s="134" t="str">
        <f t="shared" si="0"/>
        <v>さいたま</v>
      </c>
    </row>
    <row r="15" spans="1:18" x14ac:dyDescent="0.45">
      <c r="A15" s="56" t="s">
        <v>306</v>
      </c>
      <c r="B15" s="56" t="s">
        <v>258</v>
      </c>
      <c r="C15" s="56" t="s">
        <v>307</v>
      </c>
      <c r="D15" s="56" t="s">
        <v>256</v>
      </c>
      <c r="E15" s="56" t="s">
        <v>308</v>
      </c>
      <c r="G15" s="55" t="s">
        <v>309</v>
      </c>
      <c r="I15" s="133" t="s">
        <v>5829</v>
      </c>
      <c r="K15" s="55" t="s">
        <v>293</v>
      </c>
      <c r="L15" s="132" t="s">
        <v>5830</v>
      </c>
      <c r="N15" s="133" t="s">
        <v>5829</v>
      </c>
      <c r="O15" s="134" t="str">
        <f t="shared" si="0"/>
        <v>静岡</v>
      </c>
    </row>
    <row r="16" spans="1:18" x14ac:dyDescent="0.45">
      <c r="A16" s="56" t="s">
        <v>310</v>
      </c>
      <c r="B16" s="56" t="s">
        <v>258</v>
      </c>
      <c r="C16" s="56" t="s">
        <v>311</v>
      </c>
      <c r="D16" s="56" t="s">
        <v>256</v>
      </c>
      <c r="E16" s="56" t="s">
        <v>312</v>
      </c>
      <c r="G16" s="55" t="s">
        <v>313</v>
      </c>
      <c r="I16" s="133" t="s">
        <v>5831</v>
      </c>
      <c r="K16" s="55" t="s">
        <v>297</v>
      </c>
      <c r="L16" s="132" t="s">
        <v>5832</v>
      </c>
      <c r="N16" s="133" t="s">
        <v>5831</v>
      </c>
      <c r="O16" s="134" t="str">
        <f t="shared" si="0"/>
        <v>堺</v>
      </c>
    </row>
    <row r="17" spans="1:15" x14ac:dyDescent="0.45">
      <c r="A17" s="56" t="s">
        <v>314</v>
      </c>
      <c r="B17" s="56" t="s">
        <v>255</v>
      </c>
      <c r="C17" s="56" t="s">
        <v>315</v>
      </c>
      <c r="D17" s="56" t="s">
        <v>256</v>
      </c>
      <c r="E17" s="56" t="s">
        <v>316</v>
      </c>
      <c r="G17" s="55" t="s">
        <v>317</v>
      </c>
      <c r="I17" s="133" t="s">
        <v>5833</v>
      </c>
      <c r="K17" s="55" t="s">
        <v>297</v>
      </c>
      <c r="L17" s="132" t="s">
        <v>5834</v>
      </c>
      <c r="N17" s="133" t="s">
        <v>5833</v>
      </c>
      <c r="O17" s="134" t="str">
        <f t="shared" si="0"/>
        <v>新潟</v>
      </c>
    </row>
    <row r="18" spans="1:15" x14ac:dyDescent="0.45">
      <c r="A18" s="56" t="s">
        <v>318</v>
      </c>
      <c r="B18" s="56" t="s">
        <v>258</v>
      </c>
      <c r="C18" s="56" t="s">
        <v>319</v>
      </c>
      <c r="D18" s="56" t="s">
        <v>256</v>
      </c>
      <c r="E18" s="56" t="s">
        <v>320</v>
      </c>
      <c r="G18" s="55" t="s">
        <v>321</v>
      </c>
      <c r="I18" s="133" t="s">
        <v>5835</v>
      </c>
      <c r="K18" s="55" t="s">
        <v>297</v>
      </c>
      <c r="L18" s="132" t="s">
        <v>5836</v>
      </c>
      <c r="N18" s="133" t="s">
        <v>5835</v>
      </c>
      <c r="O18" s="134" t="str">
        <f t="shared" si="0"/>
        <v>浜松</v>
      </c>
    </row>
    <row r="19" spans="1:15" x14ac:dyDescent="0.45">
      <c r="A19" s="56" t="s">
        <v>322</v>
      </c>
      <c r="B19" s="56" t="s">
        <v>258</v>
      </c>
      <c r="C19" s="56" t="s">
        <v>323</v>
      </c>
      <c r="D19" s="56" t="s">
        <v>256</v>
      </c>
      <c r="E19" s="56" t="s">
        <v>324</v>
      </c>
      <c r="G19" s="55" t="s">
        <v>325</v>
      </c>
      <c r="I19" s="133" t="s">
        <v>5837</v>
      </c>
      <c r="K19" s="55" t="s">
        <v>301</v>
      </c>
      <c r="L19" s="132" t="s">
        <v>5838</v>
      </c>
      <c r="N19" s="133" t="s">
        <v>5837</v>
      </c>
      <c r="O19" s="134" t="str">
        <f t="shared" si="0"/>
        <v>岡山</v>
      </c>
    </row>
    <row r="20" spans="1:15" x14ac:dyDescent="0.45">
      <c r="A20" s="56" t="s">
        <v>326</v>
      </c>
      <c r="B20" s="56" t="s">
        <v>258</v>
      </c>
      <c r="C20" s="56" t="s">
        <v>327</v>
      </c>
      <c r="D20" s="56" t="s">
        <v>256</v>
      </c>
      <c r="E20" s="56" t="s">
        <v>328</v>
      </c>
      <c r="G20" s="55" t="s">
        <v>329</v>
      </c>
      <c r="I20" s="133" t="s">
        <v>5839</v>
      </c>
      <c r="K20" s="55" t="s">
        <v>301</v>
      </c>
      <c r="L20" s="132" t="s">
        <v>5840</v>
      </c>
      <c r="N20" s="133" t="s">
        <v>5839</v>
      </c>
      <c r="O20" s="134" t="str">
        <f t="shared" si="0"/>
        <v>相模原</v>
      </c>
    </row>
    <row r="21" spans="1:15" x14ac:dyDescent="0.45">
      <c r="A21" s="56" t="s">
        <v>330</v>
      </c>
      <c r="B21" s="56" t="s">
        <v>258</v>
      </c>
      <c r="C21" s="56" t="s">
        <v>331</v>
      </c>
      <c r="D21" s="56" t="s">
        <v>256</v>
      </c>
      <c r="E21" s="56" t="s">
        <v>332</v>
      </c>
      <c r="G21" s="55" t="s">
        <v>333</v>
      </c>
      <c r="I21" s="133" t="s">
        <v>5841</v>
      </c>
      <c r="K21" s="55" t="s">
        <v>305</v>
      </c>
      <c r="L21" s="132" t="s">
        <v>5842</v>
      </c>
      <c r="N21" s="133" t="s">
        <v>5841</v>
      </c>
      <c r="O21" s="134" t="str">
        <f t="shared" si="0"/>
        <v>熊本</v>
      </c>
    </row>
    <row r="22" spans="1:15" x14ac:dyDescent="0.45">
      <c r="A22" s="56" t="s">
        <v>334</v>
      </c>
      <c r="B22" s="56" t="s">
        <v>258</v>
      </c>
      <c r="C22" s="56" t="s">
        <v>335</v>
      </c>
      <c r="D22" s="56" t="s">
        <v>256</v>
      </c>
      <c r="E22" s="56" t="s">
        <v>336</v>
      </c>
      <c r="G22" s="55" t="s">
        <v>337</v>
      </c>
      <c r="K22" s="55" t="s">
        <v>309</v>
      </c>
      <c r="L22" s="132" t="s">
        <v>5843</v>
      </c>
      <c r="N22" s="132" t="s">
        <v>5800</v>
      </c>
      <c r="O22" s="135" t="str">
        <f t="shared" si="0"/>
        <v>旭川</v>
      </c>
    </row>
    <row r="23" spans="1:15" x14ac:dyDescent="0.45">
      <c r="A23" s="56" t="s">
        <v>338</v>
      </c>
      <c r="B23" s="56" t="s">
        <v>258</v>
      </c>
      <c r="C23" s="56" t="s">
        <v>339</v>
      </c>
      <c r="D23" s="56" t="s">
        <v>256</v>
      </c>
      <c r="E23" s="56" t="s">
        <v>340</v>
      </c>
      <c r="G23" s="55" t="s">
        <v>341</v>
      </c>
      <c r="K23" s="55" t="s">
        <v>317</v>
      </c>
      <c r="L23" s="132" t="s">
        <v>5844</v>
      </c>
      <c r="N23" s="132" t="s">
        <v>5804</v>
      </c>
      <c r="O23" s="135" t="str">
        <f t="shared" si="0"/>
        <v>函館</v>
      </c>
    </row>
    <row r="24" spans="1:15" x14ac:dyDescent="0.45">
      <c r="A24" s="56" t="s">
        <v>342</v>
      </c>
      <c r="B24" s="56" t="s">
        <v>258</v>
      </c>
      <c r="C24" s="56" t="s">
        <v>343</v>
      </c>
      <c r="D24" s="56" t="s">
        <v>256</v>
      </c>
      <c r="E24" s="56" t="s">
        <v>344</v>
      </c>
      <c r="G24" s="55" t="s">
        <v>345</v>
      </c>
      <c r="K24" s="55" t="s">
        <v>321</v>
      </c>
      <c r="L24" s="132" t="s">
        <v>5845</v>
      </c>
      <c r="N24" s="132" t="s">
        <v>5808</v>
      </c>
      <c r="O24" s="135" t="str">
        <f t="shared" si="0"/>
        <v>青森</v>
      </c>
    </row>
    <row r="25" spans="1:15" x14ac:dyDescent="0.45">
      <c r="A25" s="56" t="s">
        <v>346</v>
      </c>
      <c r="B25" s="56" t="s">
        <v>258</v>
      </c>
      <c r="C25" s="56" t="s">
        <v>347</v>
      </c>
      <c r="D25" s="56" t="s">
        <v>256</v>
      </c>
      <c r="E25" s="56" t="s">
        <v>348</v>
      </c>
      <c r="G25" s="55" t="s">
        <v>349</v>
      </c>
      <c r="K25" s="55" t="s">
        <v>325</v>
      </c>
      <c r="L25" s="132" t="s">
        <v>5846</v>
      </c>
      <c r="N25" s="132" t="s">
        <v>5810</v>
      </c>
      <c r="O25" s="135" t="str">
        <f t="shared" si="0"/>
        <v>八戸</v>
      </c>
    </row>
    <row r="26" spans="1:15" x14ac:dyDescent="0.45">
      <c r="A26" s="56" t="s">
        <v>350</v>
      </c>
      <c r="B26" s="56" t="s">
        <v>258</v>
      </c>
      <c r="C26" s="56" t="s">
        <v>351</v>
      </c>
      <c r="D26" s="56" t="s">
        <v>256</v>
      </c>
      <c r="E26" s="56" t="s">
        <v>352</v>
      </c>
      <c r="G26" s="55" t="s">
        <v>353</v>
      </c>
      <c r="K26" s="55" t="s">
        <v>329</v>
      </c>
      <c r="L26" s="132" t="s">
        <v>5847</v>
      </c>
      <c r="N26" s="132" t="s">
        <v>5812</v>
      </c>
      <c r="O26" s="135" t="str">
        <f t="shared" si="0"/>
        <v>盛岡</v>
      </c>
    </row>
    <row r="27" spans="1:15" x14ac:dyDescent="0.45">
      <c r="A27" s="56" t="s">
        <v>354</v>
      </c>
      <c r="B27" s="56" t="s">
        <v>258</v>
      </c>
      <c r="C27" s="56" t="s">
        <v>355</v>
      </c>
      <c r="D27" s="56" t="s">
        <v>256</v>
      </c>
      <c r="E27" s="56" t="s">
        <v>356</v>
      </c>
      <c r="G27" s="55" t="s">
        <v>357</v>
      </c>
      <c r="K27" s="55" t="s">
        <v>333</v>
      </c>
      <c r="L27" s="132" t="s">
        <v>5848</v>
      </c>
      <c r="N27" s="132" t="s">
        <v>5814</v>
      </c>
      <c r="O27" s="135" t="str">
        <f t="shared" si="0"/>
        <v>秋田</v>
      </c>
    </row>
    <row r="28" spans="1:15" x14ac:dyDescent="0.45">
      <c r="A28" s="56" t="s">
        <v>358</v>
      </c>
      <c r="B28" s="56" t="s">
        <v>258</v>
      </c>
      <c r="C28" s="56" t="s">
        <v>359</v>
      </c>
      <c r="D28" s="56" t="s">
        <v>256</v>
      </c>
      <c r="E28" s="56" t="s">
        <v>360</v>
      </c>
      <c r="G28" s="55" t="s">
        <v>361</v>
      </c>
      <c r="K28" s="55" t="s">
        <v>333</v>
      </c>
      <c r="L28" s="132" t="s">
        <v>5849</v>
      </c>
      <c r="N28" s="132" t="s">
        <v>5816</v>
      </c>
      <c r="O28" s="135" t="str">
        <f t="shared" si="0"/>
        <v>山形</v>
      </c>
    </row>
    <row r="29" spans="1:15" x14ac:dyDescent="0.45">
      <c r="A29" s="56" t="s">
        <v>362</v>
      </c>
      <c r="B29" s="56" t="s">
        <v>258</v>
      </c>
      <c r="C29" s="56" t="s">
        <v>363</v>
      </c>
      <c r="D29" s="56" t="s">
        <v>256</v>
      </c>
      <c r="E29" s="56" t="s">
        <v>364</v>
      </c>
      <c r="G29" s="55" t="s">
        <v>365</v>
      </c>
      <c r="K29" s="55" t="s">
        <v>337</v>
      </c>
      <c r="L29" s="132" t="s">
        <v>5850</v>
      </c>
      <c r="N29" s="132" t="s">
        <v>5818</v>
      </c>
      <c r="O29" s="135" t="str">
        <f t="shared" si="0"/>
        <v>郡山</v>
      </c>
    </row>
    <row r="30" spans="1:15" x14ac:dyDescent="0.45">
      <c r="A30" s="56" t="s">
        <v>366</v>
      </c>
      <c r="B30" s="56" t="s">
        <v>258</v>
      </c>
      <c r="C30" s="56" t="s">
        <v>367</v>
      </c>
      <c r="D30" s="56" t="s">
        <v>256</v>
      </c>
      <c r="E30" s="56" t="s">
        <v>368</v>
      </c>
      <c r="G30" s="55" t="s">
        <v>369</v>
      </c>
      <c r="K30" s="55" t="s">
        <v>345</v>
      </c>
      <c r="L30" s="132" t="s">
        <v>5851</v>
      </c>
      <c r="N30" s="132" t="s">
        <v>5820</v>
      </c>
      <c r="O30" s="135" t="str">
        <f t="shared" si="0"/>
        <v>いわき</v>
      </c>
    </row>
    <row r="31" spans="1:15" x14ac:dyDescent="0.45">
      <c r="A31" s="56" t="s">
        <v>370</v>
      </c>
      <c r="B31" s="56" t="s">
        <v>258</v>
      </c>
      <c r="C31" s="56" t="s">
        <v>371</v>
      </c>
      <c r="D31" s="56" t="s">
        <v>256</v>
      </c>
      <c r="E31" s="56" t="s">
        <v>372</v>
      </c>
      <c r="G31" s="55" t="s">
        <v>373</v>
      </c>
      <c r="K31" s="55" t="s">
        <v>345</v>
      </c>
      <c r="L31" s="132" t="s">
        <v>5852</v>
      </c>
      <c r="N31" s="132" t="s">
        <v>5822</v>
      </c>
      <c r="O31" s="135" t="str">
        <f t="shared" si="0"/>
        <v>福島</v>
      </c>
    </row>
    <row r="32" spans="1:15" x14ac:dyDescent="0.45">
      <c r="A32" s="56" t="s">
        <v>374</v>
      </c>
      <c r="B32" s="56" t="s">
        <v>258</v>
      </c>
      <c r="C32" s="56" t="s">
        <v>375</v>
      </c>
      <c r="D32" s="56" t="s">
        <v>256</v>
      </c>
      <c r="E32" s="56" t="s">
        <v>376</v>
      </c>
      <c r="G32" s="55" t="s">
        <v>377</v>
      </c>
      <c r="K32" s="55" t="s">
        <v>345</v>
      </c>
      <c r="L32" s="132" t="s">
        <v>5853</v>
      </c>
      <c r="N32" s="132" t="s">
        <v>5824</v>
      </c>
      <c r="O32" s="135" t="str">
        <f t="shared" si="0"/>
        <v>水戸</v>
      </c>
    </row>
    <row r="33" spans="1:15" x14ac:dyDescent="0.45">
      <c r="A33" s="56" t="s">
        <v>378</v>
      </c>
      <c r="B33" s="56" t="s">
        <v>258</v>
      </c>
      <c r="C33" s="56" t="s">
        <v>379</v>
      </c>
      <c r="D33" s="56" t="s">
        <v>256</v>
      </c>
      <c r="E33" s="56" t="s">
        <v>380</v>
      </c>
      <c r="G33" s="55" t="s">
        <v>381</v>
      </c>
      <c r="K33" s="55" t="s">
        <v>345</v>
      </c>
      <c r="L33" s="132" t="s">
        <v>5854</v>
      </c>
      <c r="N33" s="132" t="s">
        <v>5826</v>
      </c>
      <c r="O33" s="135" t="str">
        <f t="shared" si="0"/>
        <v>宇都宮</v>
      </c>
    </row>
    <row r="34" spans="1:15" x14ac:dyDescent="0.45">
      <c r="A34" s="56" t="s">
        <v>382</v>
      </c>
      <c r="B34" s="56" t="s">
        <v>258</v>
      </c>
      <c r="C34" s="56" t="s">
        <v>383</v>
      </c>
      <c r="D34" s="56" t="s">
        <v>256</v>
      </c>
      <c r="E34" s="56" t="s">
        <v>384</v>
      </c>
      <c r="G34" s="55" t="s">
        <v>385</v>
      </c>
      <c r="K34" s="55" t="s">
        <v>353</v>
      </c>
      <c r="L34" s="132" t="s">
        <v>5855</v>
      </c>
      <c r="N34" s="132" t="s">
        <v>5828</v>
      </c>
      <c r="O34" s="135" t="str">
        <f t="shared" si="0"/>
        <v>前橋</v>
      </c>
    </row>
    <row r="35" spans="1:15" x14ac:dyDescent="0.45">
      <c r="A35" s="56" t="s">
        <v>386</v>
      </c>
      <c r="B35" s="56" t="s">
        <v>258</v>
      </c>
      <c r="C35" s="56" t="s">
        <v>387</v>
      </c>
      <c r="D35" s="56" t="s">
        <v>256</v>
      </c>
      <c r="E35" s="56" t="s">
        <v>388</v>
      </c>
      <c r="G35" s="55" t="s">
        <v>389</v>
      </c>
      <c r="K35" s="55" t="s">
        <v>361</v>
      </c>
      <c r="L35" s="132" t="s">
        <v>5856</v>
      </c>
      <c r="N35" s="132" t="s">
        <v>5830</v>
      </c>
      <c r="O35" s="135" t="str">
        <f t="shared" si="0"/>
        <v>高崎</v>
      </c>
    </row>
    <row r="36" spans="1:15" x14ac:dyDescent="0.45">
      <c r="A36" s="56" t="s">
        <v>390</v>
      </c>
      <c r="B36" s="56" t="s">
        <v>258</v>
      </c>
      <c r="C36" s="56" t="s">
        <v>391</v>
      </c>
      <c r="D36" s="56" t="s">
        <v>256</v>
      </c>
      <c r="E36" s="56" t="s">
        <v>392</v>
      </c>
      <c r="G36" s="55" t="s">
        <v>393</v>
      </c>
      <c r="K36" s="55" t="s">
        <v>361</v>
      </c>
      <c r="L36" s="132" t="s">
        <v>5857</v>
      </c>
      <c r="N36" s="132" t="s">
        <v>5832</v>
      </c>
      <c r="O36" s="135" t="str">
        <f t="shared" si="0"/>
        <v>川越</v>
      </c>
    </row>
    <row r="37" spans="1:15" x14ac:dyDescent="0.45">
      <c r="A37" s="56" t="s">
        <v>394</v>
      </c>
      <c r="B37" s="56" t="s">
        <v>258</v>
      </c>
      <c r="C37" s="56" t="s">
        <v>395</v>
      </c>
      <c r="D37" s="56" t="s">
        <v>256</v>
      </c>
      <c r="E37" s="56" t="s">
        <v>396</v>
      </c>
      <c r="G37" s="55" t="s">
        <v>397</v>
      </c>
      <c r="K37" s="55" t="s">
        <v>361</v>
      </c>
      <c r="L37" s="132" t="s">
        <v>5858</v>
      </c>
      <c r="N37" s="132" t="s">
        <v>5834</v>
      </c>
      <c r="O37" s="135" t="str">
        <f t="shared" si="0"/>
        <v>川口</v>
      </c>
    </row>
    <row r="38" spans="1:15" x14ac:dyDescent="0.45">
      <c r="A38" s="56" t="s">
        <v>398</v>
      </c>
      <c r="B38" s="56" t="s">
        <v>258</v>
      </c>
      <c r="C38" s="56" t="s">
        <v>399</v>
      </c>
      <c r="D38" s="56" t="s">
        <v>256</v>
      </c>
      <c r="E38" s="56" t="s">
        <v>400</v>
      </c>
      <c r="G38" s="55" t="s">
        <v>401</v>
      </c>
      <c r="K38" s="55" t="s">
        <v>361</v>
      </c>
      <c r="L38" s="132" t="s">
        <v>5859</v>
      </c>
      <c r="N38" s="132" t="s">
        <v>5836</v>
      </c>
      <c r="O38" s="135" t="str">
        <f t="shared" si="0"/>
        <v>越谷</v>
      </c>
    </row>
    <row r="39" spans="1:15" x14ac:dyDescent="0.45">
      <c r="A39" s="56" t="s">
        <v>402</v>
      </c>
      <c r="B39" s="56" t="s">
        <v>258</v>
      </c>
      <c r="C39" s="56" t="s">
        <v>403</v>
      </c>
      <c r="D39" s="56" t="s">
        <v>256</v>
      </c>
      <c r="E39" s="56" t="s">
        <v>404</v>
      </c>
      <c r="G39" s="55" t="s">
        <v>405</v>
      </c>
      <c r="K39" s="55" t="s">
        <v>361</v>
      </c>
      <c r="L39" s="132" t="s">
        <v>5860</v>
      </c>
      <c r="N39" s="132" t="s">
        <v>5838</v>
      </c>
      <c r="O39" s="135" t="str">
        <f t="shared" si="0"/>
        <v>船橋</v>
      </c>
    </row>
    <row r="40" spans="1:15" x14ac:dyDescent="0.45">
      <c r="A40" s="56" t="s">
        <v>406</v>
      </c>
      <c r="B40" s="56" t="s">
        <v>258</v>
      </c>
      <c r="C40" s="56" t="s">
        <v>407</v>
      </c>
      <c r="D40" s="56" t="s">
        <v>256</v>
      </c>
      <c r="E40" s="56" t="s">
        <v>408</v>
      </c>
      <c r="G40" s="55" t="s">
        <v>409</v>
      </c>
      <c r="K40" s="55" t="s">
        <v>361</v>
      </c>
      <c r="L40" s="132" t="s">
        <v>5861</v>
      </c>
      <c r="N40" s="132" t="s">
        <v>5840</v>
      </c>
      <c r="O40" s="135" t="str">
        <f t="shared" si="0"/>
        <v>柏</v>
      </c>
    </row>
    <row r="41" spans="1:15" x14ac:dyDescent="0.45">
      <c r="A41" s="56" t="s">
        <v>410</v>
      </c>
      <c r="B41" s="56" t="s">
        <v>258</v>
      </c>
      <c r="C41" s="56" t="s">
        <v>411</v>
      </c>
      <c r="D41" s="56" t="s">
        <v>256</v>
      </c>
      <c r="E41" s="56" t="s">
        <v>412</v>
      </c>
      <c r="G41" s="55" t="s">
        <v>413</v>
      </c>
      <c r="K41" s="55" t="s">
        <v>361</v>
      </c>
      <c r="L41" s="132" t="s">
        <v>5862</v>
      </c>
      <c r="N41" s="132" t="s">
        <v>5842</v>
      </c>
      <c r="O41" s="135" t="str">
        <f t="shared" si="0"/>
        <v>八王子</v>
      </c>
    </row>
    <row r="42" spans="1:15" x14ac:dyDescent="0.45">
      <c r="A42" s="56" t="s">
        <v>414</v>
      </c>
      <c r="B42" s="56" t="s">
        <v>258</v>
      </c>
      <c r="C42" s="56" t="s">
        <v>415</v>
      </c>
      <c r="D42" s="56" t="s">
        <v>256</v>
      </c>
      <c r="E42" s="56" t="s">
        <v>416</v>
      </c>
      <c r="G42" s="55" t="s">
        <v>417</v>
      </c>
      <c r="K42" s="55" t="s">
        <v>365</v>
      </c>
      <c r="L42" s="132" t="s">
        <v>5863</v>
      </c>
      <c r="N42" s="132" t="s">
        <v>5843</v>
      </c>
      <c r="O42" s="135" t="str">
        <f t="shared" si="0"/>
        <v>横須賀</v>
      </c>
    </row>
    <row r="43" spans="1:15" x14ac:dyDescent="0.45">
      <c r="A43" s="56" t="s">
        <v>418</v>
      </c>
      <c r="B43" s="56" t="s">
        <v>258</v>
      </c>
      <c r="C43" s="56" t="s">
        <v>419</v>
      </c>
      <c r="D43" s="56" t="s">
        <v>256</v>
      </c>
      <c r="E43" s="56" t="s">
        <v>420</v>
      </c>
      <c r="G43" s="55" t="s">
        <v>421</v>
      </c>
      <c r="K43" s="55" t="s">
        <v>365</v>
      </c>
      <c r="L43" s="132" t="s">
        <v>5864</v>
      </c>
      <c r="N43" s="132" t="s">
        <v>5844</v>
      </c>
      <c r="O43" s="135" t="str">
        <f t="shared" si="0"/>
        <v>富山</v>
      </c>
    </row>
    <row r="44" spans="1:15" x14ac:dyDescent="0.45">
      <c r="A44" s="56" t="s">
        <v>422</v>
      </c>
      <c r="B44" s="56" t="s">
        <v>258</v>
      </c>
      <c r="C44" s="56" t="s">
        <v>423</v>
      </c>
      <c r="D44" s="56" t="s">
        <v>256</v>
      </c>
      <c r="E44" s="56" t="s">
        <v>424</v>
      </c>
      <c r="G44" s="55" t="s">
        <v>425</v>
      </c>
      <c r="K44" s="55" t="s">
        <v>365</v>
      </c>
      <c r="L44" s="132" t="s">
        <v>5865</v>
      </c>
      <c r="N44" s="132" t="s">
        <v>5845</v>
      </c>
      <c r="O44" s="135" t="str">
        <f t="shared" si="0"/>
        <v>金沢</v>
      </c>
    </row>
    <row r="45" spans="1:15" x14ac:dyDescent="0.45">
      <c r="A45" s="56" t="s">
        <v>426</v>
      </c>
      <c r="B45" s="56" t="s">
        <v>258</v>
      </c>
      <c r="C45" s="56" t="s">
        <v>427</v>
      </c>
      <c r="D45" s="56" t="s">
        <v>256</v>
      </c>
      <c r="E45" s="56" t="s">
        <v>428</v>
      </c>
      <c r="G45" s="55" t="s">
        <v>429</v>
      </c>
      <c r="K45" s="55" t="s">
        <v>365</v>
      </c>
      <c r="L45" s="132" t="s">
        <v>5866</v>
      </c>
      <c r="N45" s="132" t="s">
        <v>5846</v>
      </c>
      <c r="O45" s="135" t="str">
        <f t="shared" si="0"/>
        <v>福井</v>
      </c>
    </row>
    <row r="46" spans="1:15" x14ac:dyDescent="0.45">
      <c r="A46" s="56" t="s">
        <v>430</v>
      </c>
      <c r="B46" s="56" t="s">
        <v>258</v>
      </c>
      <c r="C46" s="56" t="s">
        <v>431</v>
      </c>
      <c r="D46" s="56" t="s">
        <v>256</v>
      </c>
      <c r="E46" s="56" t="s">
        <v>432</v>
      </c>
      <c r="G46" s="55" t="s">
        <v>433</v>
      </c>
      <c r="K46" s="55" t="s">
        <v>369</v>
      </c>
      <c r="L46" s="132" t="s">
        <v>5867</v>
      </c>
      <c r="N46" s="132" t="s">
        <v>5847</v>
      </c>
      <c r="O46" s="135" t="str">
        <f t="shared" si="0"/>
        <v>甲府</v>
      </c>
    </row>
    <row r="47" spans="1:15" x14ac:dyDescent="0.45">
      <c r="A47" s="56" t="s">
        <v>434</v>
      </c>
      <c r="B47" s="56" t="s">
        <v>258</v>
      </c>
      <c r="C47" s="56" t="s">
        <v>435</v>
      </c>
      <c r="D47" s="56" t="s">
        <v>256</v>
      </c>
      <c r="E47" s="56" t="s">
        <v>436</v>
      </c>
      <c r="G47" s="55" t="s">
        <v>437</v>
      </c>
      <c r="K47" s="55" t="s">
        <v>373</v>
      </c>
      <c r="L47" s="132" t="s">
        <v>5868</v>
      </c>
      <c r="N47" s="132" t="s">
        <v>5848</v>
      </c>
      <c r="O47" s="135" t="str">
        <f t="shared" si="0"/>
        <v>長野</v>
      </c>
    </row>
    <row r="48" spans="1:15" x14ac:dyDescent="0.45">
      <c r="A48" s="56" t="s">
        <v>438</v>
      </c>
      <c r="B48" s="56" t="s">
        <v>258</v>
      </c>
      <c r="C48" s="56" t="s">
        <v>439</v>
      </c>
      <c r="D48" s="56" t="s">
        <v>256</v>
      </c>
      <c r="E48" s="56" t="s">
        <v>440</v>
      </c>
      <c r="G48" s="55" t="s">
        <v>441</v>
      </c>
      <c r="K48" s="55" t="s">
        <v>377</v>
      </c>
      <c r="L48" s="132" t="s">
        <v>5869</v>
      </c>
      <c r="N48" s="132" t="s">
        <v>5849</v>
      </c>
      <c r="O48" s="135" t="str">
        <f t="shared" si="0"/>
        <v>松本</v>
      </c>
    </row>
    <row r="49" spans="1:15" x14ac:dyDescent="0.45">
      <c r="A49" s="56" t="s">
        <v>442</v>
      </c>
      <c r="B49" s="56" t="s">
        <v>258</v>
      </c>
      <c r="C49" s="56" t="s">
        <v>443</v>
      </c>
      <c r="D49" s="56" t="s">
        <v>256</v>
      </c>
      <c r="E49" s="56" t="s">
        <v>444</v>
      </c>
      <c r="G49" s="57"/>
      <c r="K49" s="55" t="s">
        <v>381</v>
      </c>
      <c r="L49" s="132" t="s">
        <v>5870</v>
      </c>
      <c r="N49" s="132" t="s">
        <v>5850</v>
      </c>
      <c r="O49" s="135" t="str">
        <f t="shared" si="0"/>
        <v>岐阜</v>
      </c>
    </row>
    <row r="50" spans="1:15" x14ac:dyDescent="0.45">
      <c r="A50" s="56" t="s">
        <v>445</v>
      </c>
      <c r="B50" s="56" t="s">
        <v>258</v>
      </c>
      <c r="C50" s="56" t="s">
        <v>446</v>
      </c>
      <c r="D50" s="56" t="s">
        <v>256</v>
      </c>
      <c r="E50" s="56" t="s">
        <v>447</v>
      </c>
      <c r="G50" s="57"/>
      <c r="K50" s="55" t="s">
        <v>385</v>
      </c>
      <c r="L50" s="132" t="s">
        <v>5871</v>
      </c>
      <c r="N50" s="132" t="s">
        <v>5851</v>
      </c>
      <c r="O50" s="135" t="str">
        <f t="shared" si="0"/>
        <v>豊橋</v>
      </c>
    </row>
    <row r="51" spans="1:15" x14ac:dyDescent="0.45">
      <c r="A51" s="56" t="s">
        <v>448</v>
      </c>
      <c r="B51" s="56" t="s">
        <v>258</v>
      </c>
      <c r="C51" s="56" t="s">
        <v>449</v>
      </c>
      <c r="D51" s="56" t="s">
        <v>256</v>
      </c>
      <c r="E51" s="56" t="s">
        <v>450</v>
      </c>
      <c r="G51" s="57"/>
      <c r="K51" s="55" t="s">
        <v>389</v>
      </c>
      <c r="L51" s="132" t="s">
        <v>5872</v>
      </c>
      <c r="N51" s="132" t="s">
        <v>5852</v>
      </c>
      <c r="O51" s="135" t="str">
        <f t="shared" si="0"/>
        <v>岡崎</v>
      </c>
    </row>
    <row r="52" spans="1:15" x14ac:dyDescent="0.45">
      <c r="A52" s="56" t="s">
        <v>451</v>
      </c>
      <c r="B52" s="56" t="s">
        <v>258</v>
      </c>
      <c r="C52" s="56" t="s">
        <v>452</v>
      </c>
      <c r="D52" s="56" t="s">
        <v>256</v>
      </c>
      <c r="E52" s="56" t="s">
        <v>453</v>
      </c>
      <c r="G52" s="57"/>
      <c r="K52" s="55" t="s">
        <v>389</v>
      </c>
      <c r="L52" s="132" t="s">
        <v>5873</v>
      </c>
      <c r="N52" s="132" t="s">
        <v>5853</v>
      </c>
      <c r="O52" s="135" t="str">
        <f t="shared" si="0"/>
        <v>豊田</v>
      </c>
    </row>
    <row r="53" spans="1:15" x14ac:dyDescent="0.45">
      <c r="A53" s="56" t="s">
        <v>454</v>
      </c>
      <c r="B53" s="56" t="s">
        <v>258</v>
      </c>
      <c r="C53" s="56" t="s">
        <v>455</v>
      </c>
      <c r="D53" s="56" t="s">
        <v>256</v>
      </c>
      <c r="E53" s="56" t="s">
        <v>456</v>
      </c>
      <c r="G53" s="57"/>
      <c r="K53" s="55" t="s">
        <v>393</v>
      </c>
      <c r="L53" s="132" t="s">
        <v>5874</v>
      </c>
      <c r="N53" s="132" t="s">
        <v>5854</v>
      </c>
      <c r="O53" s="135" t="str">
        <f t="shared" si="0"/>
        <v>一宮</v>
      </c>
    </row>
    <row r="54" spans="1:15" x14ac:dyDescent="0.45">
      <c r="A54" s="56" t="s">
        <v>457</v>
      </c>
      <c r="B54" s="56" t="s">
        <v>258</v>
      </c>
      <c r="C54" s="56" t="s">
        <v>458</v>
      </c>
      <c r="D54" s="56" t="s">
        <v>256</v>
      </c>
      <c r="E54" s="56" t="s">
        <v>459</v>
      </c>
      <c r="G54" s="57"/>
      <c r="K54" s="55" t="s">
        <v>401</v>
      </c>
      <c r="L54" s="132" t="s">
        <v>5875</v>
      </c>
      <c r="N54" s="132" t="s">
        <v>5855</v>
      </c>
      <c r="O54" s="135" t="str">
        <f t="shared" si="0"/>
        <v>大津</v>
      </c>
    </row>
    <row r="55" spans="1:15" x14ac:dyDescent="0.45">
      <c r="A55" s="56" t="s">
        <v>460</v>
      </c>
      <c r="B55" s="56" t="s">
        <v>258</v>
      </c>
      <c r="C55" s="56" t="s">
        <v>461</v>
      </c>
      <c r="D55" s="56" t="s">
        <v>256</v>
      </c>
      <c r="E55" s="56" t="s">
        <v>462</v>
      </c>
      <c r="G55" s="57"/>
      <c r="K55" s="55" t="s">
        <v>405</v>
      </c>
      <c r="L55" s="132" t="s">
        <v>5876</v>
      </c>
      <c r="N55" s="132" t="s">
        <v>5856</v>
      </c>
      <c r="O55" s="135" t="str">
        <f t="shared" si="0"/>
        <v>豊中</v>
      </c>
    </row>
    <row r="56" spans="1:15" x14ac:dyDescent="0.45">
      <c r="A56" s="56" t="s">
        <v>463</v>
      </c>
      <c r="B56" s="56" t="s">
        <v>258</v>
      </c>
      <c r="C56" s="56" t="s">
        <v>464</v>
      </c>
      <c r="D56" s="56" t="s">
        <v>256</v>
      </c>
      <c r="E56" s="56" t="s">
        <v>465</v>
      </c>
      <c r="G56" s="57"/>
      <c r="K56" s="55" t="s">
        <v>409</v>
      </c>
      <c r="L56" s="132" t="s">
        <v>5877</v>
      </c>
      <c r="N56" s="132" t="s">
        <v>5857</v>
      </c>
      <c r="O56" s="135" t="str">
        <f t="shared" si="0"/>
        <v>吹田</v>
      </c>
    </row>
    <row r="57" spans="1:15" x14ac:dyDescent="0.45">
      <c r="A57" s="56" t="s">
        <v>466</v>
      </c>
      <c r="B57" s="56" t="s">
        <v>258</v>
      </c>
      <c r="C57" s="56" t="s">
        <v>467</v>
      </c>
      <c r="D57" s="56" t="s">
        <v>256</v>
      </c>
      <c r="E57" s="56" t="s">
        <v>468</v>
      </c>
      <c r="G57" s="57"/>
      <c r="K57" s="55" t="s">
        <v>413</v>
      </c>
      <c r="L57" s="132" t="s">
        <v>5878</v>
      </c>
      <c r="N57" s="132" t="s">
        <v>5858</v>
      </c>
      <c r="O57" s="135" t="str">
        <f t="shared" si="0"/>
        <v>高槻</v>
      </c>
    </row>
    <row r="58" spans="1:15" x14ac:dyDescent="0.45">
      <c r="A58" s="56" t="s">
        <v>469</v>
      </c>
      <c r="B58" s="56" t="s">
        <v>258</v>
      </c>
      <c r="C58" s="56" t="s">
        <v>470</v>
      </c>
      <c r="D58" s="56" t="s">
        <v>256</v>
      </c>
      <c r="E58" s="56" t="s">
        <v>471</v>
      </c>
      <c r="G58" s="57"/>
      <c r="K58" s="55" t="s">
        <v>421</v>
      </c>
      <c r="L58" s="132" t="s">
        <v>5879</v>
      </c>
      <c r="N58" s="132" t="s">
        <v>5859</v>
      </c>
      <c r="O58" s="135" t="str">
        <f t="shared" si="0"/>
        <v>枚方</v>
      </c>
    </row>
    <row r="59" spans="1:15" x14ac:dyDescent="0.45">
      <c r="A59" s="56" t="s">
        <v>472</v>
      </c>
      <c r="B59" s="56" t="s">
        <v>258</v>
      </c>
      <c r="C59" s="56" t="s">
        <v>473</v>
      </c>
      <c r="D59" s="56" t="s">
        <v>256</v>
      </c>
      <c r="E59" s="56" t="s">
        <v>474</v>
      </c>
      <c r="G59" s="57"/>
      <c r="K59" s="55" t="s">
        <v>421</v>
      </c>
      <c r="L59" s="132" t="s">
        <v>5880</v>
      </c>
      <c r="N59" s="132" t="s">
        <v>5860</v>
      </c>
      <c r="O59" s="135" t="str">
        <f t="shared" si="0"/>
        <v>八尾</v>
      </c>
    </row>
    <row r="60" spans="1:15" x14ac:dyDescent="0.45">
      <c r="A60" s="56" t="s">
        <v>475</v>
      </c>
      <c r="B60" s="56" t="s">
        <v>258</v>
      </c>
      <c r="C60" s="56" t="s">
        <v>476</v>
      </c>
      <c r="D60" s="56" t="s">
        <v>256</v>
      </c>
      <c r="E60" s="56" t="s">
        <v>477</v>
      </c>
      <c r="G60" s="57"/>
      <c r="K60" s="55" t="s">
        <v>429</v>
      </c>
      <c r="L60" s="132" t="s">
        <v>5881</v>
      </c>
      <c r="N60" s="132" t="s">
        <v>5861</v>
      </c>
      <c r="O60" s="135" t="str">
        <f t="shared" si="0"/>
        <v>寝屋川</v>
      </c>
    </row>
    <row r="61" spans="1:15" x14ac:dyDescent="0.45">
      <c r="A61" s="56" t="s">
        <v>478</v>
      </c>
      <c r="B61" s="56" t="s">
        <v>258</v>
      </c>
      <c r="C61" s="56" t="s">
        <v>479</v>
      </c>
      <c r="D61" s="56" t="s">
        <v>256</v>
      </c>
      <c r="E61" s="56" t="s">
        <v>480</v>
      </c>
      <c r="G61" s="57"/>
      <c r="K61" s="55" t="s">
        <v>433</v>
      </c>
      <c r="L61" s="132" t="s">
        <v>5882</v>
      </c>
      <c r="N61" s="132" t="s">
        <v>5862</v>
      </c>
      <c r="O61" s="135" t="str">
        <f t="shared" si="0"/>
        <v>東大阪</v>
      </c>
    </row>
    <row r="62" spans="1:15" x14ac:dyDescent="0.45">
      <c r="A62" s="56" t="s">
        <v>481</v>
      </c>
      <c r="B62" s="56" t="s">
        <v>258</v>
      </c>
      <c r="C62" s="56" t="s">
        <v>482</v>
      </c>
      <c r="D62" s="56" t="s">
        <v>256</v>
      </c>
      <c r="E62" s="56" t="s">
        <v>483</v>
      </c>
      <c r="G62" s="57"/>
      <c r="K62" s="55" t="s">
        <v>437</v>
      </c>
      <c r="L62" s="132" t="s">
        <v>5883</v>
      </c>
      <c r="N62" s="132" t="s">
        <v>5863</v>
      </c>
      <c r="O62" s="135" t="str">
        <f t="shared" si="0"/>
        <v>姫路</v>
      </c>
    </row>
    <row r="63" spans="1:15" x14ac:dyDescent="0.45">
      <c r="A63" s="56" t="s">
        <v>484</v>
      </c>
      <c r="B63" s="56" t="s">
        <v>258</v>
      </c>
      <c r="C63" s="56" t="s">
        <v>485</v>
      </c>
      <c r="D63" s="56" t="s">
        <v>256</v>
      </c>
      <c r="E63" s="56" t="s">
        <v>486</v>
      </c>
      <c r="G63" s="57"/>
      <c r="K63" s="55" t="s">
        <v>441</v>
      </c>
      <c r="L63" s="132" t="s">
        <v>5884</v>
      </c>
      <c r="N63" s="132" t="s">
        <v>5864</v>
      </c>
      <c r="O63" s="135" t="str">
        <f t="shared" si="0"/>
        <v>尼崎</v>
      </c>
    </row>
    <row r="64" spans="1:15" x14ac:dyDescent="0.45">
      <c r="A64" s="56" t="s">
        <v>487</v>
      </c>
      <c r="B64" s="56" t="s">
        <v>258</v>
      </c>
      <c r="C64" s="56" t="s">
        <v>488</v>
      </c>
      <c r="D64" s="56" t="s">
        <v>256</v>
      </c>
      <c r="E64" s="56" t="s">
        <v>489</v>
      </c>
      <c r="G64" s="57"/>
      <c r="N64" s="132" t="s">
        <v>5865</v>
      </c>
      <c r="O64" s="135" t="str">
        <f t="shared" si="0"/>
        <v>明石</v>
      </c>
    </row>
    <row r="65" spans="1:15" x14ac:dyDescent="0.45">
      <c r="A65" s="56" t="s">
        <v>490</v>
      </c>
      <c r="B65" s="56" t="s">
        <v>258</v>
      </c>
      <c r="C65" s="56" t="s">
        <v>491</v>
      </c>
      <c r="D65" s="56" t="s">
        <v>256</v>
      </c>
      <c r="E65" s="56" t="s">
        <v>492</v>
      </c>
      <c r="G65" s="57"/>
      <c r="N65" s="132" t="s">
        <v>5866</v>
      </c>
      <c r="O65" s="135" t="str">
        <f t="shared" si="0"/>
        <v>西宮</v>
      </c>
    </row>
    <row r="66" spans="1:15" x14ac:dyDescent="0.45">
      <c r="A66" s="56" t="s">
        <v>493</v>
      </c>
      <c r="B66" s="56" t="s">
        <v>258</v>
      </c>
      <c r="C66" s="56" t="s">
        <v>494</v>
      </c>
      <c r="D66" s="56" t="s">
        <v>256</v>
      </c>
      <c r="E66" s="56" t="s">
        <v>495</v>
      </c>
      <c r="G66" s="57"/>
      <c r="N66" s="132" t="s">
        <v>5867</v>
      </c>
      <c r="O66" s="135" t="str">
        <f t="shared" si="0"/>
        <v>奈良</v>
      </c>
    </row>
    <row r="67" spans="1:15" x14ac:dyDescent="0.45">
      <c r="A67" s="56" t="s">
        <v>496</v>
      </c>
      <c r="B67" s="56" t="s">
        <v>258</v>
      </c>
      <c r="C67" s="56" t="s">
        <v>497</v>
      </c>
      <c r="D67" s="56" t="s">
        <v>256</v>
      </c>
      <c r="E67" s="56" t="s">
        <v>498</v>
      </c>
      <c r="G67" s="57"/>
      <c r="N67" s="132" t="s">
        <v>5868</v>
      </c>
      <c r="O67" s="135" t="str">
        <f t="shared" ref="O67:O83" si="1">SUBSTITUTE(N67,"市","")</f>
        <v>和歌山</v>
      </c>
    </row>
    <row r="68" spans="1:15" x14ac:dyDescent="0.45">
      <c r="A68" s="56" t="s">
        <v>499</v>
      </c>
      <c r="B68" s="56" t="s">
        <v>258</v>
      </c>
      <c r="C68" s="56" t="s">
        <v>500</v>
      </c>
      <c r="D68" s="56" t="s">
        <v>256</v>
      </c>
      <c r="E68" s="56" t="s">
        <v>501</v>
      </c>
      <c r="G68" s="57"/>
      <c r="N68" s="132" t="s">
        <v>5869</v>
      </c>
      <c r="O68" s="135" t="str">
        <f t="shared" si="1"/>
        <v>鳥取</v>
      </c>
    </row>
    <row r="69" spans="1:15" x14ac:dyDescent="0.45">
      <c r="A69" s="56" t="s">
        <v>502</v>
      </c>
      <c r="B69" s="56" t="s">
        <v>258</v>
      </c>
      <c r="C69" s="56" t="s">
        <v>503</v>
      </c>
      <c r="D69" s="56" t="s">
        <v>256</v>
      </c>
      <c r="E69" s="56" t="s">
        <v>504</v>
      </c>
      <c r="G69" s="57"/>
      <c r="N69" s="132" t="s">
        <v>5870</v>
      </c>
      <c r="O69" s="135" t="str">
        <f t="shared" si="1"/>
        <v>松江</v>
      </c>
    </row>
    <row r="70" spans="1:15" x14ac:dyDescent="0.45">
      <c r="A70" s="56" t="s">
        <v>505</v>
      </c>
      <c r="B70" s="56" t="s">
        <v>258</v>
      </c>
      <c r="C70" s="56" t="s">
        <v>506</v>
      </c>
      <c r="D70" s="56" t="s">
        <v>256</v>
      </c>
      <c r="E70" s="56" t="s">
        <v>507</v>
      </c>
      <c r="G70" s="57"/>
      <c r="N70" s="132" t="s">
        <v>5871</v>
      </c>
      <c r="O70" s="135" t="str">
        <f t="shared" si="1"/>
        <v>倉敷</v>
      </c>
    </row>
    <row r="71" spans="1:15" x14ac:dyDescent="0.45">
      <c r="A71" s="56" t="s">
        <v>508</v>
      </c>
      <c r="B71" s="56" t="s">
        <v>258</v>
      </c>
      <c r="C71" s="56" t="s">
        <v>509</v>
      </c>
      <c r="D71" s="56" t="s">
        <v>256</v>
      </c>
      <c r="E71" s="56" t="s">
        <v>510</v>
      </c>
      <c r="G71" s="57"/>
      <c r="N71" s="132" t="s">
        <v>5872</v>
      </c>
      <c r="O71" s="135" t="str">
        <f t="shared" si="1"/>
        <v>呉</v>
      </c>
    </row>
    <row r="72" spans="1:15" x14ac:dyDescent="0.45">
      <c r="A72" s="56" t="s">
        <v>511</v>
      </c>
      <c r="B72" s="56" t="s">
        <v>258</v>
      </c>
      <c r="C72" s="56" t="s">
        <v>512</v>
      </c>
      <c r="D72" s="56" t="s">
        <v>256</v>
      </c>
      <c r="E72" s="56" t="s">
        <v>513</v>
      </c>
      <c r="G72" s="57"/>
      <c r="N72" s="132" t="s">
        <v>5873</v>
      </c>
      <c r="O72" s="135" t="str">
        <f t="shared" si="1"/>
        <v>福山</v>
      </c>
    </row>
    <row r="73" spans="1:15" x14ac:dyDescent="0.45">
      <c r="A73" s="56" t="s">
        <v>514</v>
      </c>
      <c r="B73" s="56" t="s">
        <v>258</v>
      </c>
      <c r="C73" s="56" t="s">
        <v>515</v>
      </c>
      <c r="D73" s="56" t="s">
        <v>256</v>
      </c>
      <c r="E73" s="56" t="s">
        <v>516</v>
      </c>
      <c r="G73" s="57"/>
      <c r="N73" s="132" t="s">
        <v>5874</v>
      </c>
      <c r="O73" s="135" t="str">
        <f t="shared" si="1"/>
        <v>下関</v>
      </c>
    </row>
    <row r="74" spans="1:15" x14ac:dyDescent="0.45">
      <c r="A74" s="56" t="s">
        <v>517</v>
      </c>
      <c r="B74" s="56" t="s">
        <v>258</v>
      </c>
      <c r="C74" s="56" t="s">
        <v>518</v>
      </c>
      <c r="D74" s="56" t="s">
        <v>256</v>
      </c>
      <c r="E74" s="56" t="s">
        <v>519</v>
      </c>
      <c r="G74" s="57"/>
      <c r="N74" s="132" t="s">
        <v>5875</v>
      </c>
      <c r="O74" s="135" t="str">
        <f t="shared" si="1"/>
        <v>高松</v>
      </c>
    </row>
    <row r="75" spans="1:15" x14ac:dyDescent="0.45">
      <c r="A75" s="56" t="s">
        <v>520</v>
      </c>
      <c r="B75" s="56" t="s">
        <v>258</v>
      </c>
      <c r="C75" s="56" t="s">
        <v>521</v>
      </c>
      <c r="D75" s="56" t="s">
        <v>256</v>
      </c>
      <c r="E75" s="56" t="s">
        <v>522</v>
      </c>
      <c r="G75" s="57"/>
      <c r="N75" s="132" t="s">
        <v>5876</v>
      </c>
      <c r="O75" s="135" t="str">
        <f t="shared" si="1"/>
        <v>松山</v>
      </c>
    </row>
    <row r="76" spans="1:15" x14ac:dyDescent="0.45">
      <c r="A76" s="56" t="s">
        <v>523</v>
      </c>
      <c r="B76" s="56" t="s">
        <v>258</v>
      </c>
      <c r="C76" s="56" t="s">
        <v>524</v>
      </c>
      <c r="D76" s="56" t="s">
        <v>256</v>
      </c>
      <c r="E76" s="56" t="s">
        <v>525</v>
      </c>
      <c r="G76" s="57"/>
      <c r="N76" s="132" t="s">
        <v>5877</v>
      </c>
      <c r="O76" s="135" t="str">
        <f t="shared" si="1"/>
        <v>高知</v>
      </c>
    </row>
    <row r="77" spans="1:15" x14ac:dyDescent="0.45">
      <c r="A77" s="56" t="s">
        <v>526</v>
      </c>
      <c r="B77" s="56" t="s">
        <v>258</v>
      </c>
      <c r="C77" s="56" t="s">
        <v>527</v>
      </c>
      <c r="D77" s="56" t="s">
        <v>256</v>
      </c>
      <c r="E77" s="56" t="s">
        <v>528</v>
      </c>
      <c r="G77" s="57"/>
      <c r="N77" s="132" t="s">
        <v>5878</v>
      </c>
      <c r="O77" s="135" t="str">
        <f t="shared" si="1"/>
        <v>久留米</v>
      </c>
    </row>
    <row r="78" spans="1:15" x14ac:dyDescent="0.45">
      <c r="A78" s="56" t="s">
        <v>529</v>
      </c>
      <c r="B78" s="56" t="s">
        <v>258</v>
      </c>
      <c r="C78" s="56" t="s">
        <v>530</v>
      </c>
      <c r="D78" s="56" t="s">
        <v>256</v>
      </c>
      <c r="E78" s="56" t="s">
        <v>531</v>
      </c>
      <c r="G78" s="57"/>
      <c r="N78" s="132" t="s">
        <v>5879</v>
      </c>
      <c r="O78" s="135" t="str">
        <f t="shared" si="1"/>
        <v>長崎</v>
      </c>
    </row>
    <row r="79" spans="1:15" x14ac:dyDescent="0.45">
      <c r="A79" s="56" t="s">
        <v>532</v>
      </c>
      <c r="B79" s="56" t="s">
        <v>258</v>
      </c>
      <c r="C79" s="56" t="s">
        <v>533</v>
      </c>
      <c r="D79" s="56" t="s">
        <v>256</v>
      </c>
      <c r="E79" s="56" t="s">
        <v>534</v>
      </c>
      <c r="G79" s="57"/>
      <c r="N79" s="132" t="s">
        <v>5880</v>
      </c>
      <c r="O79" s="135" t="str">
        <f t="shared" si="1"/>
        <v>佐世保</v>
      </c>
    </row>
    <row r="80" spans="1:15" x14ac:dyDescent="0.45">
      <c r="A80" s="56" t="s">
        <v>535</v>
      </c>
      <c r="B80" s="56" t="s">
        <v>258</v>
      </c>
      <c r="C80" s="56" t="s">
        <v>536</v>
      </c>
      <c r="D80" s="56" t="s">
        <v>256</v>
      </c>
      <c r="E80" s="56" t="s">
        <v>537</v>
      </c>
      <c r="G80" s="57"/>
      <c r="N80" s="132" t="s">
        <v>5881</v>
      </c>
      <c r="O80" s="135" t="str">
        <f t="shared" si="1"/>
        <v>大分</v>
      </c>
    </row>
    <row r="81" spans="1:15" x14ac:dyDescent="0.45">
      <c r="A81" s="56" t="s">
        <v>538</v>
      </c>
      <c r="B81" s="56" t="s">
        <v>258</v>
      </c>
      <c r="C81" s="56" t="s">
        <v>539</v>
      </c>
      <c r="D81" s="56" t="s">
        <v>256</v>
      </c>
      <c r="E81" s="56" t="s">
        <v>540</v>
      </c>
      <c r="G81" s="57"/>
      <c r="N81" s="132" t="s">
        <v>5882</v>
      </c>
      <c r="O81" s="135" t="str">
        <f t="shared" si="1"/>
        <v>宮崎</v>
      </c>
    </row>
    <row r="82" spans="1:15" x14ac:dyDescent="0.45">
      <c r="A82" s="56" t="s">
        <v>541</v>
      </c>
      <c r="B82" s="56" t="s">
        <v>258</v>
      </c>
      <c r="C82" s="56" t="s">
        <v>542</v>
      </c>
      <c r="D82" s="56" t="s">
        <v>256</v>
      </c>
      <c r="E82" s="56" t="s">
        <v>543</v>
      </c>
      <c r="G82" s="57"/>
      <c r="N82" s="132" t="s">
        <v>5883</v>
      </c>
      <c r="O82" s="135" t="str">
        <f t="shared" si="1"/>
        <v>鹿児島</v>
      </c>
    </row>
    <row r="83" spans="1:15" x14ac:dyDescent="0.45">
      <c r="A83" s="56" t="s">
        <v>544</v>
      </c>
      <c r="B83" s="56" t="s">
        <v>258</v>
      </c>
      <c r="C83" s="56" t="s">
        <v>545</v>
      </c>
      <c r="D83" s="56" t="s">
        <v>256</v>
      </c>
      <c r="E83" s="56" t="s">
        <v>546</v>
      </c>
      <c r="G83" s="57"/>
      <c r="N83" s="132" t="s">
        <v>5884</v>
      </c>
      <c r="O83" s="135" t="str">
        <f t="shared" si="1"/>
        <v>那覇</v>
      </c>
    </row>
    <row r="84" spans="1:15" x14ac:dyDescent="0.45">
      <c r="A84" s="56" t="s">
        <v>547</v>
      </c>
      <c r="B84" s="56" t="s">
        <v>258</v>
      </c>
      <c r="C84" s="56" t="s">
        <v>548</v>
      </c>
      <c r="D84" s="56" t="s">
        <v>256</v>
      </c>
      <c r="E84" s="56" t="s">
        <v>549</v>
      </c>
      <c r="G84" s="57"/>
    </row>
    <row r="85" spans="1:15" x14ac:dyDescent="0.45">
      <c r="A85" s="56" t="s">
        <v>550</v>
      </c>
      <c r="B85" s="56" t="s">
        <v>258</v>
      </c>
      <c r="C85" s="56" t="s">
        <v>551</v>
      </c>
      <c r="D85" s="56" t="s">
        <v>256</v>
      </c>
      <c r="E85" s="56" t="s">
        <v>552</v>
      </c>
      <c r="G85" s="57"/>
    </row>
    <row r="86" spans="1:15" x14ac:dyDescent="0.45">
      <c r="A86" s="56" t="s">
        <v>553</v>
      </c>
      <c r="B86" s="56" t="s">
        <v>258</v>
      </c>
      <c r="C86" s="56" t="s">
        <v>554</v>
      </c>
      <c r="D86" s="56" t="s">
        <v>256</v>
      </c>
      <c r="E86" s="56" t="s">
        <v>555</v>
      </c>
      <c r="G86" s="57"/>
    </row>
    <row r="87" spans="1:15" x14ac:dyDescent="0.45">
      <c r="A87" s="56" t="s">
        <v>556</v>
      </c>
      <c r="B87" s="56" t="s">
        <v>258</v>
      </c>
      <c r="C87" s="56" t="s">
        <v>557</v>
      </c>
      <c r="D87" s="56" t="s">
        <v>256</v>
      </c>
      <c r="E87" s="56" t="s">
        <v>558</v>
      </c>
      <c r="G87" s="57"/>
    </row>
    <row r="88" spans="1:15" x14ac:dyDescent="0.45">
      <c r="A88" s="56" t="s">
        <v>559</v>
      </c>
      <c r="B88" s="56" t="s">
        <v>258</v>
      </c>
      <c r="C88" s="56" t="s">
        <v>560</v>
      </c>
      <c r="D88" s="56" t="s">
        <v>256</v>
      </c>
      <c r="E88" s="56" t="s">
        <v>561</v>
      </c>
      <c r="G88" s="57"/>
    </row>
    <row r="89" spans="1:15" x14ac:dyDescent="0.45">
      <c r="A89" s="56" t="s">
        <v>562</v>
      </c>
      <c r="B89" s="56" t="s">
        <v>258</v>
      </c>
      <c r="C89" s="56" t="s">
        <v>563</v>
      </c>
      <c r="D89" s="56" t="s">
        <v>256</v>
      </c>
      <c r="E89" s="56" t="s">
        <v>564</v>
      </c>
      <c r="G89" s="57"/>
    </row>
    <row r="90" spans="1:15" x14ac:dyDescent="0.45">
      <c r="A90" s="56" t="s">
        <v>565</v>
      </c>
      <c r="B90" s="56" t="s">
        <v>258</v>
      </c>
      <c r="C90" s="56" t="s">
        <v>566</v>
      </c>
      <c r="D90" s="56" t="s">
        <v>256</v>
      </c>
      <c r="E90" s="56" t="s">
        <v>567</v>
      </c>
      <c r="G90" s="57"/>
    </row>
    <row r="91" spans="1:15" x14ac:dyDescent="0.45">
      <c r="A91" s="56" t="s">
        <v>568</v>
      </c>
      <c r="B91" s="56" t="s">
        <v>258</v>
      </c>
      <c r="C91" s="56" t="s">
        <v>569</v>
      </c>
      <c r="D91" s="56" t="s">
        <v>256</v>
      </c>
      <c r="E91" s="56" t="s">
        <v>570</v>
      </c>
      <c r="G91" s="57"/>
    </row>
    <row r="92" spans="1:15" x14ac:dyDescent="0.45">
      <c r="A92" s="56" t="s">
        <v>571</v>
      </c>
      <c r="B92" s="56" t="s">
        <v>258</v>
      </c>
      <c r="C92" s="56" t="s">
        <v>572</v>
      </c>
      <c r="D92" s="56" t="s">
        <v>256</v>
      </c>
      <c r="E92" s="56" t="s">
        <v>573</v>
      </c>
      <c r="G92" s="57"/>
    </row>
    <row r="93" spans="1:15" x14ac:dyDescent="0.45">
      <c r="A93" s="56" t="s">
        <v>574</v>
      </c>
      <c r="B93" s="56" t="s">
        <v>258</v>
      </c>
      <c r="C93" s="56" t="s">
        <v>575</v>
      </c>
      <c r="D93" s="56" t="s">
        <v>256</v>
      </c>
      <c r="E93" s="56" t="s">
        <v>576</v>
      </c>
      <c r="G93" s="57"/>
    </row>
    <row r="94" spans="1:15" x14ac:dyDescent="0.45">
      <c r="A94" s="56" t="s">
        <v>577</v>
      </c>
      <c r="B94" s="56" t="s">
        <v>258</v>
      </c>
      <c r="C94" s="56" t="s">
        <v>578</v>
      </c>
      <c r="D94" s="56" t="s">
        <v>256</v>
      </c>
      <c r="E94" s="56" t="s">
        <v>579</v>
      </c>
      <c r="G94" s="57"/>
    </row>
    <row r="95" spans="1:15" x14ac:dyDescent="0.45">
      <c r="A95" s="56" t="s">
        <v>580</v>
      </c>
      <c r="B95" s="56" t="s">
        <v>258</v>
      </c>
      <c r="C95" s="56" t="s">
        <v>581</v>
      </c>
      <c r="D95" s="56" t="s">
        <v>256</v>
      </c>
      <c r="E95" s="56" t="s">
        <v>582</v>
      </c>
      <c r="G95" s="57"/>
    </row>
    <row r="96" spans="1:15" x14ac:dyDescent="0.45">
      <c r="A96" s="56" t="s">
        <v>583</v>
      </c>
      <c r="B96" s="56" t="s">
        <v>258</v>
      </c>
      <c r="C96" s="56" t="s">
        <v>584</v>
      </c>
      <c r="D96" s="56" t="s">
        <v>256</v>
      </c>
      <c r="E96" s="56" t="s">
        <v>585</v>
      </c>
      <c r="G96" s="57"/>
    </row>
    <row r="97" spans="1:7" x14ac:dyDescent="0.45">
      <c r="A97" s="56" t="s">
        <v>586</v>
      </c>
      <c r="B97" s="56" t="s">
        <v>258</v>
      </c>
      <c r="C97" s="56" t="s">
        <v>587</v>
      </c>
      <c r="D97" s="56" t="s">
        <v>256</v>
      </c>
      <c r="E97" s="56" t="s">
        <v>588</v>
      </c>
      <c r="G97" s="57"/>
    </row>
    <row r="98" spans="1:7" x14ac:dyDescent="0.45">
      <c r="A98" s="56" t="s">
        <v>589</v>
      </c>
      <c r="B98" s="56" t="s">
        <v>258</v>
      </c>
      <c r="C98" s="56" t="s">
        <v>590</v>
      </c>
      <c r="D98" s="56" t="s">
        <v>256</v>
      </c>
      <c r="E98" s="56" t="s">
        <v>591</v>
      </c>
      <c r="G98" s="57"/>
    </row>
    <row r="99" spans="1:7" x14ac:dyDescent="0.45">
      <c r="A99" s="56" t="s">
        <v>592</v>
      </c>
      <c r="B99" s="56" t="s">
        <v>258</v>
      </c>
      <c r="C99" s="56" t="s">
        <v>593</v>
      </c>
      <c r="D99" s="56" t="s">
        <v>256</v>
      </c>
      <c r="E99" s="56" t="s">
        <v>594</v>
      </c>
      <c r="G99" s="57"/>
    </row>
    <row r="100" spans="1:7" x14ac:dyDescent="0.45">
      <c r="A100" s="56" t="s">
        <v>595</v>
      </c>
      <c r="B100" s="56" t="s">
        <v>258</v>
      </c>
      <c r="C100" s="56" t="s">
        <v>596</v>
      </c>
      <c r="D100" s="56" t="s">
        <v>256</v>
      </c>
      <c r="E100" s="56" t="s">
        <v>597</v>
      </c>
      <c r="G100" s="57"/>
    </row>
    <row r="101" spans="1:7" x14ac:dyDescent="0.45">
      <c r="A101" s="56" t="s">
        <v>598</v>
      </c>
      <c r="B101" s="56" t="s">
        <v>258</v>
      </c>
      <c r="C101" s="56" t="s">
        <v>599</v>
      </c>
      <c r="D101" s="56" t="s">
        <v>256</v>
      </c>
      <c r="E101" s="56" t="s">
        <v>600</v>
      </c>
      <c r="G101" s="57"/>
    </row>
    <row r="102" spans="1:7" x14ac:dyDescent="0.45">
      <c r="A102" s="56" t="s">
        <v>601</v>
      </c>
      <c r="B102" s="56" t="s">
        <v>258</v>
      </c>
      <c r="C102" s="56" t="s">
        <v>602</v>
      </c>
      <c r="D102" s="56" t="s">
        <v>256</v>
      </c>
      <c r="E102" s="56" t="s">
        <v>603</v>
      </c>
      <c r="G102" s="57"/>
    </row>
    <row r="103" spans="1:7" x14ac:dyDescent="0.45">
      <c r="A103" s="56" t="s">
        <v>604</v>
      </c>
      <c r="B103" s="56" t="s">
        <v>258</v>
      </c>
      <c r="C103" s="56" t="s">
        <v>605</v>
      </c>
      <c r="D103" s="56" t="s">
        <v>256</v>
      </c>
      <c r="E103" s="56" t="s">
        <v>606</v>
      </c>
      <c r="G103" s="57"/>
    </row>
    <row r="104" spans="1:7" x14ac:dyDescent="0.45">
      <c r="A104" s="56" t="s">
        <v>607</v>
      </c>
      <c r="B104" s="56" t="s">
        <v>258</v>
      </c>
      <c r="C104" s="56" t="s">
        <v>608</v>
      </c>
      <c r="D104" s="56" t="s">
        <v>256</v>
      </c>
      <c r="E104" s="56" t="s">
        <v>609</v>
      </c>
      <c r="G104" s="57"/>
    </row>
    <row r="105" spans="1:7" x14ac:dyDescent="0.45">
      <c r="A105" s="56" t="s">
        <v>610</v>
      </c>
      <c r="B105" s="56" t="s">
        <v>258</v>
      </c>
      <c r="C105" s="56" t="s">
        <v>611</v>
      </c>
      <c r="D105" s="56" t="s">
        <v>256</v>
      </c>
      <c r="E105" s="56" t="s">
        <v>612</v>
      </c>
      <c r="G105" s="57"/>
    </row>
    <row r="106" spans="1:7" x14ac:dyDescent="0.45">
      <c r="A106" s="56" t="s">
        <v>613</v>
      </c>
      <c r="B106" s="56" t="s">
        <v>258</v>
      </c>
      <c r="C106" s="56" t="s">
        <v>614</v>
      </c>
      <c r="D106" s="56" t="s">
        <v>256</v>
      </c>
      <c r="E106" s="56" t="s">
        <v>615</v>
      </c>
      <c r="G106" s="57"/>
    </row>
    <row r="107" spans="1:7" x14ac:dyDescent="0.45">
      <c r="A107" s="56" t="s">
        <v>616</v>
      </c>
      <c r="B107" s="56" t="s">
        <v>258</v>
      </c>
      <c r="C107" s="56" t="s">
        <v>617</v>
      </c>
      <c r="D107" s="56" t="s">
        <v>256</v>
      </c>
      <c r="E107" s="56" t="s">
        <v>618</v>
      </c>
      <c r="G107" s="57"/>
    </row>
    <row r="108" spans="1:7" x14ac:dyDescent="0.45">
      <c r="A108" s="56" t="s">
        <v>619</v>
      </c>
      <c r="B108" s="56" t="s">
        <v>258</v>
      </c>
      <c r="C108" s="56" t="s">
        <v>620</v>
      </c>
      <c r="D108" s="56" t="s">
        <v>256</v>
      </c>
      <c r="E108" s="56" t="s">
        <v>621</v>
      </c>
      <c r="G108" s="57"/>
    </row>
    <row r="109" spans="1:7" x14ac:dyDescent="0.45">
      <c r="A109" s="56" t="s">
        <v>622</v>
      </c>
      <c r="B109" s="56" t="s">
        <v>258</v>
      </c>
      <c r="C109" s="56" t="s">
        <v>623</v>
      </c>
      <c r="D109" s="56" t="s">
        <v>256</v>
      </c>
      <c r="E109" s="56" t="s">
        <v>624</v>
      </c>
      <c r="G109" s="57"/>
    </row>
    <row r="110" spans="1:7" x14ac:dyDescent="0.45">
      <c r="A110" s="56" t="s">
        <v>625</v>
      </c>
      <c r="B110" s="56" t="s">
        <v>258</v>
      </c>
      <c r="C110" s="56" t="s">
        <v>626</v>
      </c>
      <c r="D110" s="56" t="s">
        <v>256</v>
      </c>
      <c r="E110" s="56" t="s">
        <v>627</v>
      </c>
      <c r="G110" s="57"/>
    </row>
    <row r="111" spans="1:7" x14ac:dyDescent="0.45">
      <c r="A111" s="56" t="s">
        <v>628</v>
      </c>
      <c r="B111" s="56" t="s">
        <v>258</v>
      </c>
      <c r="C111" s="56" t="s">
        <v>629</v>
      </c>
      <c r="D111" s="56" t="s">
        <v>256</v>
      </c>
      <c r="E111" s="56" t="s">
        <v>630</v>
      </c>
      <c r="G111" s="57"/>
    </row>
    <row r="112" spans="1:7" x14ac:dyDescent="0.45">
      <c r="A112" s="56" t="s">
        <v>631</v>
      </c>
      <c r="B112" s="56" t="s">
        <v>258</v>
      </c>
      <c r="C112" s="56" t="s">
        <v>632</v>
      </c>
      <c r="D112" s="56" t="s">
        <v>256</v>
      </c>
      <c r="E112" s="56" t="s">
        <v>633</v>
      </c>
      <c r="G112" s="57"/>
    </row>
    <row r="113" spans="1:7" x14ac:dyDescent="0.45">
      <c r="A113" s="56" t="s">
        <v>634</v>
      </c>
      <c r="B113" s="56" t="s">
        <v>258</v>
      </c>
      <c r="C113" s="56" t="s">
        <v>635</v>
      </c>
      <c r="D113" s="56" t="s">
        <v>256</v>
      </c>
      <c r="E113" s="56" t="s">
        <v>636</v>
      </c>
      <c r="G113" s="57"/>
    </row>
    <row r="114" spans="1:7" x14ac:dyDescent="0.45">
      <c r="A114" s="56" t="s">
        <v>637</v>
      </c>
      <c r="B114" s="56" t="s">
        <v>258</v>
      </c>
      <c r="C114" s="56" t="s">
        <v>638</v>
      </c>
      <c r="D114" s="56" t="s">
        <v>256</v>
      </c>
      <c r="E114" s="56" t="s">
        <v>639</v>
      </c>
      <c r="G114" s="57"/>
    </row>
    <row r="115" spans="1:7" x14ac:dyDescent="0.45">
      <c r="A115" s="56" t="s">
        <v>640</v>
      </c>
      <c r="B115" s="56" t="s">
        <v>258</v>
      </c>
      <c r="C115" s="56" t="s">
        <v>641</v>
      </c>
      <c r="D115" s="56" t="s">
        <v>256</v>
      </c>
      <c r="E115" s="56" t="s">
        <v>642</v>
      </c>
      <c r="G115" s="57"/>
    </row>
    <row r="116" spans="1:7" x14ac:dyDescent="0.45">
      <c r="A116" s="56" t="s">
        <v>643</v>
      </c>
      <c r="B116" s="56" t="s">
        <v>258</v>
      </c>
      <c r="C116" s="56" t="s">
        <v>644</v>
      </c>
      <c r="D116" s="56" t="s">
        <v>256</v>
      </c>
      <c r="E116" s="56" t="s">
        <v>645</v>
      </c>
      <c r="G116" s="57"/>
    </row>
    <row r="117" spans="1:7" x14ac:dyDescent="0.45">
      <c r="A117" s="56" t="s">
        <v>646</v>
      </c>
      <c r="B117" s="56" t="s">
        <v>258</v>
      </c>
      <c r="C117" s="56" t="s">
        <v>647</v>
      </c>
      <c r="D117" s="56" t="s">
        <v>256</v>
      </c>
      <c r="E117" s="56" t="s">
        <v>648</v>
      </c>
      <c r="G117" s="57"/>
    </row>
    <row r="118" spans="1:7" x14ac:dyDescent="0.45">
      <c r="A118" s="56" t="s">
        <v>649</v>
      </c>
      <c r="B118" s="56" t="s">
        <v>258</v>
      </c>
      <c r="C118" s="56" t="s">
        <v>650</v>
      </c>
      <c r="D118" s="56" t="s">
        <v>256</v>
      </c>
      <c r="E118" s="56" t="s">
        <v>444</v>
      </c>
      <c r="G118" s="57"/>
    </row>
    <row r="119" spans="1:7" x14ac:dyDescent="0.45">
      <c r="A119" s="56" t="s">
        <v>651</v>
      </c>
      <c r="B119" s="56" t="s">
        <v>258</v>
      </c>
      <c r="C119" s="56" t="s">
        <v>652</v>
      </c>
      <c r="D119" s="56" t="s">
        <v>256</v>
      </c>
      <c r="E119" s="56" t="s">
        <v>653</v>
      </c>
      <c r="G119" s="57"/>
    </row>
    <row r="120" spans="1:7" x14ac:dyDescent="0.45">
      <c r="A120" s="56" t="s">
        <v>654</v>
      </c>
      <c r="B120" s="56" t="s">
        <v>258</v>
      </c>
      <c r="C120" s="56" t="s">
        <v>655</v>
      </c>
      <c r="D120" s="56" t="s">
        <v>256</v>
      </c>
      <c r="E120" s="56" t="s">
        <v>656</v>
      </c>
      <c r="G120" s="57"/>
    </row>
    <row r="121" spans="1:7" x14ac:dyDescent="0.45">
      <c r="A121" s="56" t="s">
        <v>657</v>
      </c>
      <c r="B121" s="56" t="s">
        <v>258</v>
      </c>
      <c r="C121" s="56" t="s">
        <v>658</v>
      </c>
      <c r="D121" s="56" t="s">
        <v>256</v>
      </c>
      <c r="E121" s="56" t="s">
        <v>659</v>
      </c>
      <c r="G121" s="57"/>
    </row>
    <row r="122" spans="1:7" x14ac:dyDescent="0.45">
      <c r="A122" s="56" t="s">
        <v>660</v>
      </c>
      <c r="B122" s="56" t="s">
        <v>258</v>
      </c>
      <c r="C122" s="56" t="s">
        <v>661</v>
      </c>
      <c r="D122" s="56" t="s">
        <v>256</v>
      </c>
      <c r="E122" s="56" t="s">
        <v>662</v>
      </c>
      <c r="G122" s="57"/>
    </row>
    <row r="123" spans="1:7" x14ac:dyDescent="0.45">
      <c r="A123" s="56" t="s">
        <v>663</v>
      </c>
      <c r="B123" s="56" t="s">
        <v>258</v>
      </c>
      <c r="C123" s="56" t="s">
        <v>664</v>
      </c>
      <c r="D123" s="56" t="s">
        <v>256</v>
      </c>
      <c r="E123" s="56" t="s">
        <v>665</v>
      </c>
      <c r="G123" s="57"/>
    </row>
    <row r="124" spans="1:7" x14ac:dyDescent="0.45">
      <c r="A124" s="56" t="s">
        <v>666</v>
      </c>
      <c r="B124" s="56" t="s">
        <v>258</v>
      </c>
      <c r="C124" s="56" t="s">
        <v>667</v>
      </c>
      <c r="D124" s="56" t="s">
        <v>256</v>
      </c>
      <c r="E124" s="56" t="s">
        <v>668</v>
      </c>
      <c r="G124" s="57"/>
    </row>
    <row r="125" spans="1:7" x14ac:dyDescent="0.45">
      <c r="A125" s="56" t="s">
        <v>669</v>
      </c>
      <c r="B125" s="56" t="s">
        <v>258</v>
      </c>
      <c r="C125" s="56" t="s">
        <v>670</v>
      </c>
      <c r="D125" s="56" t="s">
        <v>256</v>
      </c>
      <c r="E125" s="56" t="s">
        <v>671</v>
      </c>
      <c r="G125" s="57"/>
    </row>
    <row r="126" spans="1:7" x14ac:dyDescent="0.45">
      <c r="A126" s="56" t="s">
        <v>672</v>
      </c>
      <c r="B126" s="56" t="s">
        <v>258</v>
      </c>
      <c r="C126" s="56" t="s">
        <v>673</v>
      </c>
      <c r="D126" s="56" t="s">
        <v>256</v>
      </c>
      <c r="E126" s="56" t="s">
        <v>674</v>
      </c>
      <c r="G126" s="57"/>
    </row>
    <row r="127" spans="1:7" x14ac:dyDescent="0.45">
      <c r="A127" s="56" t="s">
        <v>675</v>
      </c>
      <c r="B127" s="56" t="s">
        <v>258</v>
      </c>
      <c r="C127" s="56" t="s">
        <v>676</v>
      </c>
      <c r="D127" s="56" t="s">
        <v>256</v>
      </c>
      <c r="E127" s="56" t="s">
        <v>677</v>
      </c>
      <c r="G127" s="57"/>
    </row>
    <row r="128" spans="1:7" x14ac:dyDescent="0.45">
      <c r="A128" s="56" t="s">
        <v>678</v>
      </c>
      <c r="B128" s="56" t="s">
        <v>258</v>
      </c>
      <c r="C128" s="56" t="s">
        <v>679</v>
      </c>
      <c r="D128" s="56" t="s">
        <v>256</v>
      </c>
      <c r="E128" s="56" t="s">
        <v>680</v>
      </c>
      <c r="G128" s="57"/>
    </row>
    <row r="129" spans="1:7" x14ac:dyDescent="0.45">
      <c r="A129" s="56" t="s">
        <v>681</v>
      </c>
      <c r="B129" s="56" t="s">
        <v>258</v>
      </c>
      <c r="C129" s="56" t="s">
        <v>682</v>
      </c>
      <c r="D129" s="56" t="s">
        <v>256</v>
      </c>
      <c r="E129" s="56" t="s">
        <v>683</v>
      </c>
      <c r="G129" s="57"/>
    </row>
    <row r="130" spans="1:7" x14ac:dyDescent="0.45">
      <c r="A130" s="56" t="s">
        <v>684</v>
      </c>
      <c r="B130" s="56" t="s">
        <v>258</v>
      </c>
      <c r="C130" s="56" t="s">
        <v>685</v>
      </c>
      <c r="D130" s="56" t="s">
        <v>256</v>
      </c>
      <c r="E130" s="56" t="s">
        <v>686</v>
      </c>
      <c r="G130" s="57"/>
    </row>
    <row r="131" spans="1:7" x14ac:dyDescent="0.45">
      <c r="A131" s="56" t="s">
        <v>687</v>
      </c>
      <c r="B131" s="56" t="s">
        <v>258</v>
      </c>
      <c r="C131" s="56" t="s">
        <v>688</v>
      </c>
      <c r="D131" s="56" t="s">
        <v>256</v>
      </c>
      <c r="E131" s="56" t="s">
        <v>689</v>
      </c>
      <c r="G131" s="57"/>
    </row>
    <row r="132" spans="1:7" x14ac:dyDescent="0.45">
      <c r="A132" s="56" t="s">
        <v>690</v>
      </c>
      <c r="B132" s="56" t="s">
        <v>258</v>
      </c>
      <c r="C132" s="56" t="s">
        <v>691</v>
      </c>
      <c r="D132" s="56" t="s">
        <v>256</v>
      </c>
      <c r="E132" s="56" t="s">
        <v>692</v>
      </c>
      <c r="G132" s="57"/>
    </row>
    <row r="133" spans="1:7" x14ac:dyDescent="0.45">
      <c r="A133" s="56" t="s">
        <v>693</v>
      </c>
      <c r="B133" s="56" t="s">
        <v>258</v>
      </c>
      <c r="C133" s="56" t="s">
        <v>694</v>
      </c>
      <c r="D133" s="56" t="s">
        <v>256</v>
      </c>
      <c r="E133" s="56" t="s">
        <v>695</v>
      </c>
      <c r="G133" s="57"/>
    </row>
    <row r="134" spans="1:7" x14ac:dyDescent="0.45">
      <c r="A134" s="56" t="s">
        <v>696</v>
      </c>
      <c r="B134" s="56" t="s">
        <v>258</v>
      </c>
      <c r="C134" s="56" t="s">
        <v>697</v>
      </c>
      <c r="D134" s="56" t="s">
        <v>256</v>
      </c>
      <c r="E134" s="56" t="s">
        <v>698</v>
      </c>
      <c r="G134" s="57"/>
    </row>
    <row r="135" spans="1:7" x14ac:dyDescent="0.45">
      <c r="A135" s="56" t="s">
        <v>699</v>
      </c>
      <c r="B135" s="56" t="s">
        <v>258</v>
      </c>
      <c r="C135" s="56" t="s">
        <v>700</v>
      </c>
      <c r="D135" s="56" t="s">
        <v>256</v>
      </c>
      <c r="E135" s="56" t="s">
        <v>701</v>
      </c>
      <c r="G135" s="57"/>
    </row>
    <row r="136" spans="1:7" x14ac:dyDescent="0.45">
      <c r="A136" s="56" t="s">
        <v>702</v>
      </c>
      <c r="B136" s="56" t="s">
        <v>258</v>
      </c>
      <c r="C136" s="56" t="s">
        <v>703</v>
      </c>
      <c r="D136" s="56" t="s">
        <v>256</v>
      </c>
      <c r="E136" s="56" t="s">
        <v>704</v>
      </c>
      <c r="G136" s="57"/>
    </row>
    <row r="137" spans="1:7" x14ac:dyDescent="0.45">
      <c r="A137" s="56" t="s">
        <v>705</v>
      </c>
      <c r="B137" s="56" t="s">
        <v>258</v>
      </c>
      <c r="C137" s="56" t="s">
        <v>706</v>
      </c>
      <c r="D137" s="56" t="s">
        <v>256</v>
      </c>
      <c r="E137" s="56" t="s">
        <v>707</v>
      </c>
      <c r="G137" s="57"/>
    </row>
    <row r="138" spans="1:7" x14ac:dyDescent="0.45">
      <c r="A138" s="56" t="s">
        <v>708</v>
      </c>
      <c r="B138" s="56" t="s">
        <v>258</v>
      </c>
      <c r="C138" s="56" t="s">
        <v>709</v>
      </c>
      <c r="D138" s="56" t="s">
        <v>256</v>
      </c>
      <c r="E138" s="56" t="s">
        <v>710</v>
      </c>
      <c r="G138" s="57"/>
    </row>
    <row r="139" spans="1:7" x14ac:dyDescent="0.45">
      <c r="A139" s="56" t="s">
        <v>711</v>
      </c>
      <c r="B139" s="56" t="s">
        <v>258</v>
      </c>
      <c r="C139" s="56" t="s">
        <v>712</v>
      </c>
      <c r="D139" s="56" t="s">
        <v>256</v>
      </c>
      <c r="E139" s="56" t="s">
        <v>713</v>
      </c>
      <c r="G139" s="57"/>
    </row>
    <row r="140" spans="1:7" x14ac:dyDescent="0.45">
      <c r="A140" s="56" t="s">
        <v>714</v>
      </c>
      <c r="B140" s="56" t="s">
        <v>258</v>
      </c>
      <c r="C140" s="56" t="s">
        <v>715</v>
      </c>
      <c r="D140" s="56" t="s">
        <v>256</v>
      </c>
      <c r="E140" s="56" t="s">
        <v>716</v>
      </c>
      <c r="G140" s="57"/>
    </row>
    <row r="141" spans="1:7" x14ac:dyDescent="0.45">
      <c r="A141" s="56" t="s">
        <v>717</v>
      </c>
      <c r="B141" s="56" t="s">
        <v>258</v>
      </c>
      <c r="C141" s="56" t="s">
        <v>718</v>
      </c>
      <c r="D141" s="56" t="s">
        <v>256</v>
      </c>
      <c r="E141" s="56" t="s">
        <v>719</v>
      </c>
      <c r="G141" s="57"/>
    </row>
    <row r="142" spans="1:7" x14ac:dyDescent="0.45">
      <c r="A142" s="56" t="s">
        <v>720</v>
      </c>
      <c r="B142" s="56" t="s">
        <v>258</v>
      </c>
      <c r="C142" s="56" t="s">
        <v>721</v>
      </c>
      <c r="D142" s="56" t="s">
        <v>256</v>
      </c>
      <c r="E142" s="56" t="s">
        <v>722</v>
      </c>
      <c r="G142" s="57"/>
    </row>
    <row r="143" spans="1:7" x14ac:dyDescent="0.45">
      <c r="A143" s="56" t="s">
        <v>723</v>
      </c>
      <c r="B143" s="56" t="s">
        <v>258</v>
      </c>
      <c r="C143" s="56" t="s">
        <v>724</v>
      </c>
      <c r="D143" s="56" t="s">
        <v>256</v>
      </c>
      <c r="E143" s="56" t="s">
        <v>725</v>
      </c>
      <c r="G143" s="57"/>
    </row>
    <row r="144" spans="1:7" x14ac:dyDescent="0.45">
      <c r="A144" s="56" t="s">
        <v>726</v>
      </c>
      <c r="B144" s="56" t="s">
        <v>258</v>
      </c>
      <c r="C144" s="56" t="s">
        <v>727</v>
      </c>
      <c r="D144" s="56" t="s">
        <v>256</v>
      </c>
      <c r="E144" s="56" t="s">
        <v>728</v>
      </c>
      <c r="G144" s="57"/>
    </row>
    <row r="145" spans="1:7" x14ac:dyDescent="0.45">
      <c r="A145" s="56" t="s">
        <v>729</v>
      </c>
      <c r="B145" s="56" t="s">
        <v>258</v>
      </c>
      <c r="C145" s="56" t="s">
        <v>730</v>
      </c>
      <c r="D145" s="56" t="s">
        <v>256</v>
      </c>
      <c r="E145" s="56" t="s">
        <v>731</v>
      </c>
      <c r="G145" s="57"/>
    </row>
    <row r="146" spans="1:7" x14ac:dyDescent="0.45">
      <c r="A146" s="56" t="s">
        <v>732</v>
      </c>
      <c r="B146" s="56" t="s">
        <v>258</v>
      </c>
      <c r="C146" s="56" t="s">
        <v>733</v>
      </c>
      <c r="D146" s="56" t="s">
        <v>256</v>
      </c>
      <c r="E146" s="56" t="s">
        <v>734</v>
      </c>
      <c r="G146" s="57"/>
    </row>
    <row r="147" spans="1:7" x14ac:dyDescent="0.45">
      <c r="A147" s="56" t="s">
        <v>735</v>
      </c>
      <c r="B147" s="56" t="s">
        <v>258</v>
      </c>
      <c r="C147" s="56" t="s">
        <v>736</v>
      </c>
      <c r="D147" s="56" t="s">
        <v>256</v>
      </c>
      <c r="E147" s="56" t="s">
        <v>737</v>
      </c>
      <c r="G147" s="57"/>
    </row>
    <row r="148" spans="1:7" x14ac:dyDescent="0.45">
      <c r="A148" s="56" t="s">
        <v>738</v>
      </c>
      <c r="B148" s="56" t="s">
        <v>258</v>
      </c>
      <c r="C148" s="56" t="s">
        <v>739</v>
      </c>
      <c r="D148" s="56" t="s">
        <v>256</v>
      </c>
      <c r="E148" s="56" t="s">
        <v>740</v>
      </c>
      <c r="G148" s="57"/>
    </row>
    <row r="149" spans="1:7" x14ac:dyDescent="0.45">
      <c r="A149" s="56" t="s">
        <v>741</v>
      </c>
      <c r="B149" s="56" t="s">
        <v>258</v>
      </c>
      <c r="C149" s="56" t="s">
        <v>742</v>
      </c>
      <c r="D149" s="56" t="s">
        <v>256</v>
      </c>
      <c r="E149" s="56" t="s">
        <v>743</v>
      </c>
      <c r="G149" s="57"/>
    </row>
    <row r="150" spans="1:7" x14ac:dyDescent="0.45">
      <c r="A150" s="56" t="s">
        <v>744</v>
      </c>
      <c r="B150" s="56" t="s">
        <v>258</v>
      </c>
      <c r="C150" s="56" t="s">
        <v>745</v>
      </c>
      <c r="D150" s="56" t="s">
        <v>256</v>
      </c>
      <c r="E150" s="56" t="s">
        <v>746</v>
      </c>
      <c r="G150" s="57"/>
    </row>
    <row r="151" spans="1:7" x14ac:dyDescent="0.45">
      <c r="A151" s="56" t="s">
        <v>747</v>
      </c>
      <c r="B151" s="56" t="s">
        <v>258</v>
      </c>
      <c r="C151" s="56" t="s">
        <v>748</v>
      </c>
      <c r="D151" s="56" t="s">
        <v>256</v>
      </c>
      <c r="E151" s="56" t="s">
        <v>749</v>
      </c>
      <c r="G151" s="57"/>
    </row>
    <row r="152" spans="1:7" x14ac:dyDescent="0.45">
      <c r="A152" s="56" t="s">
        <v>750</v>
      </c>
      <c r="B152" s="56" t="s">
        <v>258</v>
      </c>
      <c r="C152" s="56" t="s">
        <v>751</v>
      </c>
      <c r="D152" s="56" t="s">
        <v>256</v>
      </c>
      <c r="E152" s="56" t="s">
        <v>752</v>
      </c>
      <c r="G152" s="57"/>
    </row>
    <row r="153" spans="1:7" x14ac:dyDescent="0.45">
      <c r="A153" s="56" t="s">
        <v>753</v>
      </c>
      <c r="B153" s="56" t="s">
        <v>258</v>
      </c>
      <c r="C153" s="56" t="s">
        <v>754</v>
      </c>
      <c r="D153" s="56" t="s">
        <v>256</v>
      </c>
      <c r="E153" s="56" t="s">
        <v>755</v>
      </c>
      <c r="G153" s="57"/>
    </row>
    <row r="154" spans="1:7" x14ac:dyDescent="0.45">
      <c r="A154" s="56" t="s">
        <v>756</v>
      </c>
      <c r="B154" s="56" t="s">
        <v>258</v>
      </c>
      <c r="C154" s="56" t="s">
        <v>757</v>
      </c>
      <c r="D154" s="56" t="s">
        <v>256</v>
      </c>
      <c r="E154" s="56" t="s">
        <v>758</v>
      </c>
      <c r="G154" s="57"/>
    </row>
    <row r="155" spans="1:7" x14ac:dyDescent="0.45">
      <c r="A155" s="56" t="s">
        <v>759</v>
      </c>
      <c r="B155" s="56" t="s">
        <v>258</v>
      </c>
      <c r="C155" s="56" t="s">
        <v>760</v>
      </c>
      <c r="D155" s="56" t="s">
        <v>256</v>
      </c>
      <c r="E155" s="56" t="s">
        <v>761</v>
      </c>
      <c r="G155" s="57"/>
    </row>
    <row r="156" spans="1:7" x14ac:dyDescent="0.45">
      <c r="A156" s="56" t="s">
        <v>762</v>
      </c>
      <c r="B156" s="56" t="s">
        <v>258</v>
      </c>
      <c r="C156" s="56" t="s">
        <v>763</v>
      </c>
      <c r="D156" s="56" t="s">
        <v>256</v>
      </c>
      <c r="E156" s="56" t="s">
        <v>764</v>
      </c>
      <c r="G156" s="57"/>
    </row>
    <row r="157" spans="1:7" x14ac:dyDescent="0.45">
      <c r="A157" s="56" t="s">
        <v>765</v>
      </c>
      <c r="B157" s="56" t="s">
        <v>258</v>
      </c>
      <c r="C157" s="56" t="s">
        <v>766</v>
      </c>
      <c r="D157" s="56" t="s">
        <v>256</v>
      </c>
      <c r="E157" s="56" t="s">
        <v>767</v>
      </c>
      <c r="G157" s="57"/>
    </row>
    <row r="158" spans="1:7" x14ac:dyDescent="0.45">
      <c r="A158" s="56" t="s">
        <v>768</v>
      </c>
      <c r="B158" s="56" t="s">
        <v>258</v>
      </c>
      <c r="C158" s="56" t="s">
        <v>769</v>
      </c>
      <c r="D158" s="56" t="s">
        <v>256</v>
      </c>
      <c r="E158" s="56" t="s">
        <v>770</v>
      </c>
      <c r="G158" s="57"/>
    </row>
    <row r="159" spans="1:7" x14ac:dyDescent="0.45">
      <c r="A159" s="56" t="s">
        <v>771</v>
      </c>
      <c r="B159" s="56" t="s">
        <v>258</v>
      </c>
      <c r="C159" s="56" t="s">
        <v>772</v>
      </c>
      <c r="D159" s="56" t="s">
        <v>256</v>
      </c>
      <c r="E159" s="56" t="s">
        <v>773</v>
      </c>
      <c r="G159" s="57"/>
    </row>
    <row r="160" spans="1:7" x14ac:dyDescent="0.45">
      <c r="A160" s="56" t="s">
        <v>774</v>
      </c>
      <c r="B160" s="56" t="s">
        <v>258</v>
      </c>
      <c r="C160" s="56" t="s">
        <v>775</v>
      </c>
      <c r="D160" s="56" t="s">
        <v>256</v>
      </c>
      <c r="E160" s="56" t="s">
        <v>776</v>
      </c>
      <c r="G160" s="57"/>
    </row>
    <row r="161" spans="1:7" x14ac:dyDescent="0.45">
      <c r="A161" s="56" t="s">
        <v>777</v>
      </c>
      <c r="B161" s="56" t="s">
        <v>258</v>
      </c>
      <c r="C161" s="56" t="s">
        <v>778</v>
      </c>
      <c r="D161" s="56" t="s">
        <v>256</v>
      </c>
      <c r="E161" s="56" t="s">
        <v>779</v>
      </c>
      <c r="G161" s="57"/>
    </row>
    <row r="162" spans="1:7" x14ac:dyDescent="0.45">
      <c r="A162" s="56" t="s">
        <v>780</v>
      </c>
      <c r="B162" s="56" t="s">
        <v>258</v>
      </c>
      <c r="C162" s="56" t="s">
        <v>781</v>
      </c>
      <c r="D162" s="56" t="s">
        <v>256</v>
      </c>
      <c r="E162" s="56" t="s">
        <v>782</v>
      </c>
      <c r="G162" s="57"/>
    </row>
    <row r="163" spans="1:7" x14ac:dyDescent="0.45">
      <c r="A163" s="56" t="s">
        <v>783</v>
      </c>
      <c r="B163" s="56" t="s">
        <v>258</v>
      </c>
      <c r="C163" s="56" t="s">
        <v>784</v>
      </c>
      <c r="D163" s="56" t="s">
        <v>256</v>
      </c>
      <c r="E163" s="56" t="s">
        <v>785</v>
      </c>
      <c r="G163" s="57"/>
    </row>
    <row r="164" spans="1:7" x14ac:dyDescent="0.45">
      <c r="A164" s="56" t="s">
        <v>786</v>
      </c>
      <c r="B164" s="56" t="s">
        <v>258</v>
      </c>
      <c r="C164" s="56" t="s">
        <v>787</v>
      </c>
      <c r="D164" s="56" t="s">
        <v>256</v>
      </c>
      <c r="E164" s="56" t="s">
        <v>788</v>
      </c>
      <c r="G164" s="57"/>
    </row>
    <row r="165" spans="1:7" x14ac:dyDescent="0.45">
      <c r="A165" s="56" t="s">
        <v>789</v>
      </c>
      <c r="B165" s="56" t="s">
        <v>258</v>
      </c>
      <c r="C165" s="56" t="s">
        <v>790</v>
      </c>
      <c r="D165" s="56" t="s">
        <v>256</v>
      </c>
      <c r="E165" s="56" t="s">
        <v>791</v>
      </c>
      <c r="G165" s="57"/>
    </row>
    <row r="166" spans="1:7" x14ac:dyDescent="0.45">
      <c r="A166" s="56" t="s">
        <v>792</v>
      </c>
      <c r="B166" s="56" t="s">
        <v>258</v>
      </c>
      <c r="C166" s="56" t="s">
        <v>793</v>
      </c>
      <c r="D166" s="56" t="s">
        <v>256</v>
      </c>
      <c r="E166" s="56" t="s">
        <v>794</v>
      </c>
      <c r="G166" s="57"/>
    </row>
    <row r="167" spans="1:7" x14ac:dyDescent="0.45">
      <c r="A167" s="56" t="s">
        <v>795</v>
      </c>
      <c r="B167" s="56" t="s">
        <v>258</v>
      </c>
      <c r="C167" s="56" t="s">
        <v>796</v>
      </c>
      <c r="D167" s="56" t="s">
        <v>256</v>
      </c>
      <c r="E167" s="56" t="s">
        <v>797</v>
      </c>
      <c r="G167" s="57"/>
    </row>
    <row r="168" spans="1:7" x14ac:dyDescent="0.45">
      <c r="A168" s="56" t="s">
        <v>798</v>
      </c>
      <c r="B168" s="56" t="s">
        <v>258</v>
      </c>
      <c r="C168" s="56" t="s">
        <v>799</v>
      </c>
      <c r="D168" s="56" t="s">
        <v>256</v>
      </c>
      <c r="E168" s="56" t="s">
        <v>800</v>
      </c>
      <c r="G168" s="57"/>
    </row>
    <row r="169" spans="1:7" x14ac:dyDescent="0.45">
      <c r="A169" s="56" t="s">
        <v>801</v>
      </c>
      <c r="B169" s="56" t="s">
        <v>258</v>
      </c>
      <c r="C169" s="56" t="s">
        <v>802</v>
      </c>
      <c r="D169" s="56" t="s">
        <v>256</v>
      </c>
      <c r="E169" s="56" t="s">
        <v>803</v>
      </c>
      <c r="G169" s="57"/>
    </row>
    <row r="170" spans="1:7" x14ac:dyDescent="0.45">
      <c r="A170" s="56" t="s">
        <v>804</v>
      </c>
      <c r="B170" s="56" t="s">
        <v>258</v>
      </c>
      <c r="C170" s="56" t="s">
        <v>805</v>
      </c>
      <c r="D170" s="56" t="s">
        <v>256</v>
      </c>
      <c r="E170" s="56" t="s">
        <v>806</v>
      </c>
      <c r="G170" s="57"/>
    </row>
    <row r="171" spans="1:7" x14ac:dyDescent="0.45">
      <c r="A171" s="56" t="s">
        <v>807</v>
      </c>
      <c r="B171" s="56" t="s">
        <v>258</v>
      </c>
      <c r="C171" s="56" t="s">
        <v>808</v>
      </c>
      <c r="D171" s="56" t="s">
        <v>256</v>
      </c>
      <c r="E171" s="56" t="s">
        <v>809</v>
      </c>
      <c r="G171" s="57"/>
    </row>
    <row r="172" spans="1:7" x14ac:dyDescent="0.45">
      <c r="A172" s="56" t="s">
        <v>810</v>
      </c>
      <c r="B172" s="56" t="s">
        <v>258</v>
      </c>
      <c r="C172" s="56" t="s">
        <v>811</v>
      </c>
      <c r="D172" s="56" t="s">
        <v>256</v>
      </c>
      <c r="E172" s="56" t="s">
        <v>812</v>
      </c>
      <c r="G172" s="57"/>
    </row>
    <row r="173" spans="1:7" x14ac:dyDescent="0.45">
      <c r="A173" s="56" t="s">
        <v>813</v>
      </c>
      <c r="B173" s="56" t="s">
        <v>258</v>
      </c>
      <c r="C173" s="56" t="s">
        <v>814</v>
      </c>
      <c r="D173" s="56" t="s">
        <v>256</v>
      </c>
      <c r="E173" s="56" t="s">
        <v>815</v>
      </c>
      <c r="G173" s="57"/>
    </row>
    <row r="174" spans="1:7" x14ac:dyDescent="0.45">
      <c r="A174" s="56" t="s">
        <v>816</v>
      </c>
      <c r="B174" s="56" t="s">
        <v>258</v>
      </c>
      <c r="C174" s="56" t="s">
        <v>817</v>
      </c>
      <c r="D174" s="56" t="s">
        <v>256</v>
      </c>
      <c r="E174" s="56" t="s">
        <v>818</v>
      </c>
      <c r="G174" s="57"/>
    </row>
    <row r="175" spans="1:7" x14ac:dyDescent="0.45">
      <c r="A175" s="56" t="s">
        <v>819</v>
      </c>
      <c r="B175" s="56" t="s">
        <v>258</v>
      </c>
      <c r="C175" s="56" t="s">
        <v>820</v>
      </c>
      <c r="D175" s="56" t="s">
        <v>256</v>
      </c>
      <c r="E175" s="56" t="s">
        <v>821</v>
      </c>
      <c r="G175" s="57"/>
    </row>
    <row r="176" spans="1:7" x14ac:dyDescent="0.45">
      <c r="A176" s="56" t="s">
        <v>822</v>
      </c>
      <c r="B176" s="56" t="s">
        <v>258</v>
      </c>
      <c r="C176" s="56" t="s">
        <v>823</v>
      </c>
      <c r="D176" s="56" t="s">
        <v>256</v>
      </c>
      <c r="E176" s="56" t="s">
        <v>824</v>
      </c>
      <c r="G176" s="57"/>
    </row>
    <row r="177" spans="1:7" x14ac:dyDescent="0.45">
      <c r="A177" s="56" t="s">
        <v>825</v>
      </c>
      <c r="B177" s="56" t="s">
        <v>258</v>
      </c>
      <c r="C177" s="56" t="s">
        <v>826</v>
      </c>
      <c r="D177" s="56" t="s">
        <v>256</v>
      </c>
      <c r="E177" s="56" t="s">
        <v>827</v>
      </c>
      <c r="G177" s="57"/>
    </row>
    <row r="178" spans="1:7" x14ac:dyDescent="0.45">
      <c r="A178" s="56" t="s">
        <v>828</v>
      </c>
      <c r="B178" s="56" t="s">
        <v>258</v>
      </c>
      <c r="C178" s="56" t="s">
        <v>829</v>
      </c>
      <c r="D178" s="56" t="s">
        <v>256</v>
      </c>
      <c r="E178" s="56" t="s">
        <v>830</v>
      </c>
      <c r="G178" s="57"/>
    </row>
    <row r="179" spans="1:7" x14ac:dyDescent="0.45">
      <c r="A179" s="56" t="s">
        <v>831</v>
      </c>
      <c r="B179" s="56" t="s">
        <v>258</v>
      </c>
      <c r="C179" s="56" t="s">
        <v>832</v>
      </c>
      <c r="D179" s="56" t="s">
        <v>256</v>
      </c>
      <c r="E179" s="56" t="s">
        <v>833</v>
      </c>
      <c r="G179" s="57"/>
    </row>
    <row r="180" spans="1:7" x14ac:dyDescent="0.45">
      <c r="A180" s="56" t="s">
        <v>834</v>
      </c>
      <c r="B180" s="56" t="s">
        <v>258</v>
      </c>
      <c r="C180" s="56" t="s">
        <v>835</v>
      </c>
      <c r="D180" s="56" t="s">
        <v>256</v>
      </c>
      <c r="E180" s="56" t="s">
        <v>836</v>
      </c>
      <c r="G180" s="57"/>
    </row>
    <row r="181" spans="1:7" x14ac:dyDescent="0.45">
      <c r="A181" s="56" t="s">
        <v>837</v>
      </c>
      <c r="B181" s="56" t="s">
        <v>258</v>
      </c>
      <c r="C181" s="56" t="s">
        <v>838</v>
      </c>
      <c r="D181" s="56" t="s">
        <v>256</v>
      </c>
      <c r="E181" s="56" t="s">
        <v>839</v>
      </c>
      <c r="G181" s="57"/>
    </row>
    <row r="182" spans="1:7" x14ac:dyDescent="0.45">
      <c r="A182" s="56" t="s">
        <v>840</v>
      </c>
      <c r="B182" s="56" t="s">
        <v>258</v>
      </c>
      <c r="C182" s="56" t="s">
        <v>841</v>
      </c>
      <c r="D182" s="56" t="s">
        <v>256</v>
      </c>
      <c r="E182" s="56" t="s">
        <v>842</v>
      </c>
      <c r="G182" s="57"/>
    </row>
    <row r="183" spans="1:7" x14ac:dyDescent="0.45">
      <c r="A183" s="56" t="s">
        <v>843</v>
      </c>
      <c r="B183" s="56" t="s">
        <v>258</v>
      </c>
      <c r="C183" s="56" t="s">
        <v>844</v>
      </c>
      <c r="D183" s="56" t="s">
        <v>256</v>
      </c>
      <c r="E183" s="56" t="s">
        <v>845</v>
      </c>
      <c r="G183" s="57"/>
    </row>
    <row r="184" spans="1:7" x14ac:dyDescent="0.45">
      <c r="A184" s="56" t="s">
        <v>846</v>
      </c>
      <c r="B184" s="56" t="s">
        <v>258</v>
      </c>
      <c r="C184" s="56" t="s">
        <v>847</v>
      </c>
      <c r="D184" s="56" t="s">
        <v>256</v>
      </c>
      <c r="E184" s="56" t="s">
        <v>848</v>
      </c>
      <c r="G184" s="57"/>
    </row>
    <row r="185" spans="1:7" x14ac:dyDescent="0.45">
      <c r="A185" s="56" t="s">
        <v>849</v>
      </c>
      <c r="B185" s="56" t="s">
        <v>258</v>
      </c>
      <c r="C185" s="56" t="s">
        <v>850</v>
      </c>
      <c r="D185" s="56" t="s">
        <v>256</v>
      </c>
      <c r="E185" s="56" t="s">
        <v>851</v>
      </c>
      <c r="G185" s="57"/>
    </row>
    <row r="186" spans="1:7" x14ac:dyDescent="0.45">
      <c r="A186" s="56" t="s">
        <v>852</v>
      </c>
      <c r="B186" s="56" t="s">
        <v>258</v>
      </c>
      <c r="C186" s="56" t="s">
        <v>853</v>
      </c>
      <c r="D186" s="56" t="s">
        <v>256</v>
      </c>
      <c r="E186" s="56" t="s">
        <v>854</v>
      </c>
      <c r="G186" s="57"/>
    </row>
    <row r="187" spans="1:7" x14ac:dyDescent="0.45">
      <c r="A187" s="56" t="s">
        <v>855</v>
      </c>
      <c r="B187" s="56" t="s">
        <v>258</v>
      </c>
      <c r="C187" s="56" t="s">
        <v>856</v>
      </c>
      <c r="D187" s="56" t="s">
        <v>256</v>
      </c>
      <c r="E187" s="56" t="s">
        <v>857</v>
      </c>
      <c r="G187" s="57"/>
    </row>
    <row r="188" spans="1:7" x14ac:dyDescent="0.45">
      <c r="A188" s="52" t="s">
        <v>858</v>
      </c>
      <c r="B188" s="52" t="s">
        <v>261</v>
      </c>
      <c r="C188" s="53"/>
      <c r="D188" s="54" t="s">
        <v>859</v>
      </c>
      <c r="E188" s="53"/>
      <c r="G188" s="57"/>
    </row>
    <row r="189" spans="1:7" x14ac:dyDescent="0.45">
      <c r="A189" s="56" t="s">
        <v>860</v>
      </c>
      <c r="B189" s="56" t="s">
        <v>861</v>
      </c>
      <c r="C189" s="56" t="s">
        <v>862</v>
      </c>
      <c r="D189" s="56" t="s">
        <v>863</v>
      </c>
      <c r="E189" s="56" t="s">
        <v>864</v>
      </c>
      <c r="G189" s="57"/>
    </row>
    <row r="190" spans="1:7" x14ac:dyDescent="0.45">
      <c r="A190" s="56" t="s">
        <v>865</v>
      </c>
      <c r="B190" s="56" t="s">
        <v>861</v>
      </c>
      <c r="C190" s="56" t="s">
        <v>866</v>
      </c>
      <c r="D190" s="56" t="s">
        <v>863</v>
      </c>
      <c r="E190" s="56" t="s">
        <v>867</v>
      </c>
      <c r="G190" s="57"/>
    </row>
    <row r="191" spans="1:7" x14ac:dyDescent="0.45">
      <c r="A191" s="56" t="s">
        <v>868</v>
      </c>
      <c r="B191" s="56" t="s">
        <v>861</v>
      </c>
      <c r="C191" s="56" t="s">
        <v>869</v>
      </c>
      <c r="D191" s="56" t="s">
        <v>863</v>
      </c>
      <c r="E191" s="56" t="s">
        <v>870</v>
      </c>
      <c r="G191" s="57"/>
    </row>
    <row r="192" spans="1:7" x14ac:dyDescent="0.45">
      <c r="A192" s="56" t="s">
        <v>871</v>
      </c>
      <c r="B192" s="56" t="s">
        <v>861</v>
      </c>
      <c r="C192" s="56" t="s">
        <v>872</v>
      </c>
      <c r="D192" s="56" t="s">
        <v>863</v>
      </c>
      <c r="E192" s="56" t="s">
        <v>873</v>
      </c>
      <c r="G192" s="57"/>
    </row>
    <row r="193" spans="1:7" x14ac:dyDescent="0.45">
      <c r="A193" s="56" t="s">
        <v>874</v>
      </c>
      <c r="B193" s="56" t="s">
        <v>861</v>
      </c>
      <c r="C193" s="56" t="s">
        <v>875</v>
      </c>
      <c r="D193" s="56" t="s">
        <v>863</v>
      </c>
      <c r="E193" s="56" t="s">
        <v>876</v>
      </c>
      <c r="G193" s="57"/>
    </row>
    <row r="194" spans="1:7" x14ac:dyDescent="0.45">
      <c r="A194" s="56" t="s">
        <v>877</v>
      </c>
      <c r="B194" s="56" t="s">
        <v>861</v>
      </c>
      <c r="C194" s="56" t="s">
        <v>878</v>
      </c>
      <c r="D194" s="56" t="s">
        <v>863</v>
      </c>
      <c r="E194" s="56" t="s">
        <v>879</v>
      </c>
      <c r="G194" s="57"/>
    </row>
    <row r="195" spans="1:7" x14ac:dyDescent="0.45">
      <c r="A195" s="56" t="s">
        <v>880</v>
      </c>
      <c r="B195" s="56" t="s">
        <v>861</v>
      </c>
      <c r="C195" s="56" t="s">
        <v>881</v>
      </c>
      <c r="D195" s="56" t="s">
        <v>863</v>
      </c>
      <c r="E195" s="56" t="s">
        <v>882</v>
      </c>
      <c r="G195" s="57"/>
    </row>
    <row r="196" spans="1:7" x14ac:dyDescent="0.45">
      <c r="A196" s="56" t="s">
        <v>883</v>
      </c>
      <c r="B196" s="56" t="s">
        <v>861</v>
      </c>
      <c r="C196" s="56" t="s">
        <v>884</v>
      </c>
      <c r="D196" s="56" t="s">
        <v>863</v>
      </c>
      <c r="E196" s="56" t="s">
        <v>885</v>
      </c>
      <c r="G196" s="57"/>
    </row>
    <row r="197" spans="1:7" x14ac:dyDescent="0.45">
      <c r="A197" s="56" t="s">
        <v>886</v>
      </c>
      <c r="B197" s="56" t="s">
        <v>861</v>
      </c>
      <c r="C197" s="56" t="s">
        <v>887</v>
      </c>
      <c r="D197" s="56" t="s">
        <v>863</v>
      </c>
      <c r="E197" s="56" t="s">
        <v>888</v>
      </c>
      <c r="G197" s="57"/>
    </row>
    <row r="198" spans="1:7" x14ac:dyDescent="0.45">
      <c r="A198" s="56" t="s">
        <v>889</v>
      </c>
      <c r="B198" s="56" t="s">
        <v>861</v>
      </c>
      <c r="C198" s="56" t="s">
        <v>890</v>
      </c>
      <c r="D198" s="56" t="s">
        <v>863</v>
      </c>
      <c r="E198" s="56" t="s">
        <v>891</v>
      </c>
      <c r="G198" s="57"/>
    </row>
    <row r="199" spans="1:7" x14ac:dyDescent="0.45">
      <c r="A199" s="56" t="s">
        <v>892</v>
      </c>
      <c r="B199" s="56" t="s">
        <v>861</v>
      </c>
      <c r="C199" s="56" t="s">
        <v>893</v>
      </c>
      <c r="D199" s="56" t="s">
        <v>863</v>
      </c>
      <c r="E199" s="56" t="s">
        <v>894</v>
      </c>
      <c r="G199" s="57"/>
    </row>
    <row r="200" spans="1:7" x14ac:dyDescent="0.45">
      <c r="A200" s="56" t="s">
        <v>895</v>
      </c>
      <c r="B200" s="56" t="s">
        <v>861</v>
      </c>
      <c r="C200" s="56" t="s">
        <v>896</v>
      </c>
      <c r="D200" s="56" t="s">
        <v>863</v>
      </c>
      <c r="E200" s="56" t="s">
        <v>897</v>
      </c>
      <c r="G200" s="57"/>
    </row>
    <row r="201" spans="1:7" x14ac:dyDescent="0.45">
      <c r="A201" s="56" t="s">
        <v>898</v>
      </c>
      <c r="B201" s="56" t="s">
        <v>861</v>
      </c>
      <c r="C201" s="56" t="s">
        <v>899</v>
      </c>
      <c r="D201" s="56" t="s">
        <v>863</v>
      </c>
      <c r="E201" s="56" t="s">
        <v>900</v>
      </c>
      <c r="G201" s="57"/>
    </row>
    <row r="202" spans="1:7" x14ac:dyDescent="0.45">
      <c r="A202" s="56" t="s">
        <v>901</v>
      </c>
      <c r="B202" s="56" t="s">
        <v>861</v>
      </c>
      <c r="C202" s="56" t="s">
        <v>902</v>
      </c>
      <c r="D202" s="56" t="s">
        <v>863</v>
      </c>
      <c r="E202" s="56" t="s">
        <v>903</v>
      </c>
      <c r="G202" s="57"/>
    </row>
    <row r="203" spans="1:7" x14ac:dyDescent="0.45">
      <c r="A203" s="56" t="s">
        <v>904</v>
      </c>
      <c r="B203" s="56" t="s">
        <v>861</v>
      </c>
      <c r="C203" s="56" t="s">
        <v>905</v>
      </c>
      <c r="D203" s="56" t="s">
        <v>863</v>
      </c>
      <c r="E203" s="56" t="s">
        <v>906</v>
      </c>
      <c r="G203" s="57"/>
    </row>
    <row r="204" spans="1:7" x14ac:dyDescent="0.45">
      <c r="A204" s="56" t="s">
        <v>907</v>
      </c>
      <c r="B204" s="56" t="s">
        <v>861</v>
      </c>
      <c r="C204" s="56" t="s">
        <v>908</v>
      </c>
      <c r="D204" s="56" t="s">
        <v>863</v>
      </c>
      <c r="E204" s="56" t="s">
        <v>909</v>
      </c>
      <c r="G204" s="57"/>
    </row>
    <row r="205" spans="1:7" x14ac:dyDescent="0.45">
      <c r="A205" s="56" t="s">
        <v>910</v>
      </c>
      <c r="B205" s="56" t="s">
        <v>861</v>
      </c>
      <c r="C205" s="56" t="s">
        <v>911</v>
      </c>
      <c r="D205" s="56" t="s">
        <v>863</v>
      </c>
      <c r="E205" s="56" t="s">
        <v>912</v>
      </c>
      <c r="G205" s="57"/>
    </row>
    <row r="206" spans="1:7" x14ac:dyDescent="0.45">
      <c r="A206" s="56" t="s">
        <v>913</v>
      </c>
      <c r="B206" s="56" t="s">
        <v>861</v>
      </c>
      <c r="C206" s="56" t="s">
        <v>914</v>
      </c>
      <c r="D206" s="56" t="s">
        <v>863</v>
      </c>
      <c r="E206" s="56" t="s">
        <v>915</v>
      </c>
      <c r="G206" s="57"/>
    </row>
    <row r="207" spans="1:7" x14ac:dyDescent="0.45">
      <c r="A207" s="56" t="s">
        <v>916</v>
      </c>
      <c r="B207" s="56" t="s">
        <v>861</v>
      </c>
      <c r="C207" s="56" t="s">
        <v>917</v>
      </c>
      <c r="D207" s="56" t="s">
        <v>863</v>
      </c>
      <c r="E207" s="56" t="s">
        <v>918</v>
      </c>
      <c r="G207" s="57"/>
    </row>
    <row r="208" spans="1:7" x14ac:dyDescent="0.45">
      <c r="A208" s="56" t="s">
        <v>919</v>
      </c>
      <c r="B208" s="56" t="s">
        <v>861</v>
      </c>
      <c r="C208" s="56" t="s">
        <v>920</v>
      </c>
      <c r="D208" s="56" t="s">
        <v>863</v>
      </c>
      <c r="E208" s="56" t="s">
        <v>921</v>
      </c>
      <c r="G208" s="57"/>
    </row>
    <row r="209" spans="1:7" x14ac:dyDescent="0.45">
      <c r="A209" s="56" t="s">
        <v>922</v>
      </c>
      <c r="B209" s="56" t="s">
        <v>861</v>
      </c>
      <c r="C209" s="56" t="s">
        <v>923</v>
      </c>
      <c r="D209" s="56" t="s">
        <v>863</v>
      </c>
      <c r="E209" s="56" t="s">
        <v>924</v>
      </c>
      <c r="G209" s="57"/>
    </row>
    <row r="210" spans="1:7" x14ac:dyDescent="0.45">
      <c r="A210" s="56" t="s">
        <v>925</v>
      </c>
      <c r="B210" s="56" t="s">
        <v>861</v>
      </c>
      <c r="C210" s="56" t="s">
        <v>926</v>
      </c>
      <c r="D210" s="56" t="s">
        <v>863</v>
      </c>
      <c r="E210" s="56" t="s">
        <v>927</v>
      </c>
      <c r="G210" s="57"/>
    </row>
    <row r="211" spans="1:7" x14ac:dyDescent="0.45">
      <c r="A211" s="56" t="s">
        <v>928</v>
      </c>
      <c r="B211" s="56" t="s">
        <v>861</v>
      </c>
      <c r="C211" s="56" t="s">
        <v>929</v>
      </c>
      <c r="D211" s="56" t="s">
        <v>863</v>
      </c>
      <c r="E211" s="56" t="s">
        <v>930</v>
      </c>
      <c r="G211" s="57"/>
    </row>
    <row r="212" spans="1:7" x14ac:dyDescent="0.45">
      <c r="A212" s="56" t="s">
        <v>931</v>
      </c>
      <c r="B212" s="56" t="s">
        <v>861</v>
      </c>
      <c r="C212" s="56" t="s">
        <v>932</v>
      </c>
      <c r="D212" s="56" t="s">
        <v>863</v>
      </c>
      <c r="E212" s="56" t="s">
        <v>933</v>
      </c>
      <c r="G212" s="57"/>
    </row>
    <row r="213" spans="1:7" x14ac:dyDescent="0.45">
      <c r="A213" s="56" t="s">
        <v>934</v>
      </c>
      <c r="B213" s="56" t="s">
        <v>861</v>
      </c>
      <c r="C213" s="56" t="s">
        <v>935</v>
      </c>
      <c r="D213" s="56" t="s">
        <v>863</v>
      </c>
      <c r="E213" s="56" t="s">
        <v>936</v>
      </c>
      <c r="G213" s="57"/>
    </row>
    <row r="214" spans="1:7" x14ac:dyDescent="0.45">
      <c r="A214" s="56" t="s">
        <v>937</v>
      </c>
      <c r="B214" s="56" t="s">
        <v>861</v>
      </c>
      <c r="C214" s="56" t="s">
        <v>938</v>
      </c>
      <c r="D214" s="56" t="s">
        <v>863</v>
      </c>
      <c r="E214" s="56" t="s">
        <v>939</v>
      </c>
      <c r="G214" s="57"/>
    </row>
    <row r="215" spans="1:7" x14ac:dyDescent="0.45">
      <c r="A215" s="56" t="s">
        <v>940</v>
      </c>
      <c r="B215" s="56" t="s">
        <v>861</v>
      </c>
      <c r="C215" s="56" t="s">
        <v>941</v>
      </c>
      <c r="D215" s="56" t="s">
        <v>863</v>
      </c>
      <c r="E215" s="56" t="s">
        <v>942</v>
      </c>
      <c r="G215" s="57"/>
    </row>
    <row r="216" spans="1:7" x14ac:dyDescent="0.45">
      <c r="A216" s="56" t="s">
        <v>943</v>
      </c>
      <c r="B216" s="56" t="s">
        <v>861</v>
      </c>
      <c r="C216" s="56" t="s">
        <v>944</v>
      </c>
      <c r="D216" s="56" t="s">
        <v>863</v>
      </c>
      <c r="E216" s="56" t="s">
        <v>945</v>
      </c>
      <c r="G216" s="57"/>
    </row>
    <row r="217" spans="1:7" x14ac:dyDescent="0.45">
      <c r="A217" s="56" t="s">
        <v>946</v>
      </c>
      <c r="B217" s="56" t="s">
        <v>861</v>
      </c>
      <c r="C217" s="56" t="s">
        <v>947</v>
      </c>
      <c r="D217" s="56" t="s">
        <v>863</v>
      </c>
      <c r="E217" s="56" t="s">
        <v>948</v>
      </c>
      <c r="G217" s="57"/>
    </row>
    <row r="218" spans="1:7" x14ac:dyDescent="0.45">
      <c r="A218" s="56" t="s">
        <v>949</v>
      </c>
      <c r="B218" s="56" t="s">
        <v>861</v>
      </c>
      <c r="C218" s="56" t="s">
        <v>950</v>
      </c>
      <c r="D218" s="56" t="s">
        <v>863</v>
      </c>
      <c r="E218" s="56" t="s">
        <v>951</v>
      </c>
      <c r="G218" s="57"/>
    </row>
    <row r="219" spans="1:7" x14ac:dyDescent="0.45">
      <c r="A219" s="56" t="s">
        <v>952</v>
      </c>
      <c r="B219" s="56" t="s">
        <v>861</v>
      </c>
      <c r="C219" s="56" t="s">
        <v>953</v>
      </c>
      <c r="D219" s="56" t="s">
        <v>863</v>
      </c>
      <c r="E219" s="56" t="s">
        <v>954</v>
      </c>
      <c r="G219" s="57"/>
    </row>
    <row r="220" spans="1:7" x14ac:dyDescent="0.45">
      <c r="A220" s="56" t="s">
        <v>955</v>
      </c>
      <c r="B220" s="56" t="s">
        <v>861</v>
      </c>
      <c r="C220" s="56" t="s">
        <v>956</v>
      </c>
      <c r="D220" s="56" t="s">
        <v>863</v>
      </c>
      <c r="E220" s="56" t="s">
        <v>957</v>
      </c>
      <c r="G220" s="57"/>
    </row>
    <row r="221" spans="1:7" x14ac:dyDescent="0.45">
      <c r="A221" s="56" t="s">
        <v>958</v>
      </c>
      <c r="B221" s="56" t="s">
        <v>861</v>
      </c>
      <c r="C221" s="56" t="s">
        <v>959</v>
      </c>
      <c r="D221" s="56" t="s">
        <v>863</v>
      </c>
      <c r="E221" s="56" t="s">
        <v>960</v>
      </c>
      <c r="G221" s="57"/>
    </row>
    <row r="222" spans="1:7" x14ac:dyDescent="0.45">
      <c r="A222" s="56" t="s">
        <v>961</v>
      </c>
      <c r="B222" s="56" t="s">
        <v>861</v>
      </c>
      <c r="C222" s="56" t="s">
        <v>962</v>
      </c>
      <c r="D222" s="56" t="s">
        <v>863</v>
      </c>
      <c r="E222" s="56" t="s">
        <v>963</v>
      </c>
      <c r="G222" s="57"/>
    </row>
    <row r="223" spans="1:7" x14ac:dyDescent="0.45">
      <c r="A223" s="56" t="s">
        <v>964</v>
      </c>
      <c r="B223" s="56" t="s">
        <v>861</v>
      </c>
      <c r="C223" s="56" t="s">
        <v>965</v>
      </c>
      <c r="D223" s="56" t="s">
        <v>863</v>
      </c>
      <c r="E223" s="56" t="s">
        <v>966</v>
      </c>
      <c r="G223" s="57"/>
    </row>
    <row r="224" spans="1:7" x14ac:dyDescent="0.45">
      <c r="A224" s="56" t="s">
        <v>967</v>
      </c>
      <c r="B224" s="56" t="s">
        <v>861</v>
      </c>
      <c r="C224" s="56" t="s">
        <v>968</v>
      </c>
      <c r="D224" s="56" t="s">
        <v>863</v>
      </c>
      <c r="E224" s="56" t="s">
        <v>969</v>
      </c>
      <c r="G224" s="57"/>
    </row>
    <row r="225" spans="1:7" x14ac:dyDescent="0.45">
      <c r="A225" s="56" t="s">
        <v>970</v>
      </c>
      <c r="B225" s="56" t="s">
        <v>861</v>
      </c>
      <c r="C225" s="56" t="s">
        <v>971</v>
      </c>
      <c r="D225" s="56" t="s">
        <v>863</v>
      </c>
      <c r="E225" s="56" t="s">
        <v>972</v>
      </c>
      <c r="G225" s="57"/>
    </row>
    <row r="226" spans="1:7" x14ac:dyDescent="0.45">
      <c r="A226" s="56" t="s">
        <v>973</v>
      </c>
      <c r="B226" s="56" t="s">
        <v>861</v>
      </c>
      <c r="C226" s="56" t="s">
        <v>974</v>
      </c>
      <c r="D226" s="56" t="s">
        <v>863</v>
      </c>
      <c r="E226" s="56" t="s">
        <v>975</v>
      </c>
      <c r="G226" s="57"/>
    </row>
    <row r="227" spans="1:7" x14ac:dyDescent="0.45">
      <c r="A227" s="56" t="s">
        <v>976</v>
      </c>
      <c r="B227" s="56" t="s">
        <v>861</v>
      </c>
      <c r="C227" s="56" t="s">
        <v>977</v>
      </c>
      <c r="D227" s="56" t="s">
        <v>863</v>
      </c>
      <c r="E227" s="56" t="s">
        <v>978</v>
      </c>
      <c r="G227" s="57"/>
    </row>
    <row r="228" spans="1:7" x14ac:dyDescent="0.45">
      <c r="A228" s="56" t="s">
        <v>979</v>
      </c>
      <c r="B228" s="56" t="s">
        <v>861</v>
      </c>
      <c r="C228" s="56" t="s">
        <v>980</v>
      </c>
      <c r="D228" s="56" t="s">
        <v>863</v>
      </c>
      <c r="E228" s="56" t="s">
        <v>981</v>
      </c>
      <c r="G228" s="57"/>
    </row>
    <row r="229" spans="1:7" x14ac:dyDescent="0.45">
      <c r="A229" s="52" t="s">
        <v>982</v>
      </c>
      <c r="B229" s="52" t="s">
        <v>265</v>
      </c>
      <c r="C229" s="53"/>
      <c r="D229" s="54" t="s">
        <v>983</v>
      </c>
      <c r="E229" s="53"/>
      <c r="G229" s="57"/>
    </row>
    <row r="230" spans="1:7" x14ac:dyDescent="0.45">
      <c r="A230" s="56" t="s">
        <v>984</v>
      </c>
      <c r="B230" s="56" t="s">
        <v>985</v>
      </c>
      <c r="C230" s="56" t="s">
        <v>986</v>
      </c>
      <c r="D230" s="56" t="s">
        <v>987</v>
      </c>
      <c r="E230" s="56" t="s">
        <v>988</v>
      </c>
      <c r="G230" s="57"/>
    </row>
    <row r="231" spans="1:7" x14ac:dyDescent="0.45">
      <c r="A231" s="56" t="s">
        <v>989</v>
      </c>
      <c r="B231" s="56" t="s">
        <v>985</v>
      </c>
      <c r="C231" s="56" t="s">
        <v>990</v>
      </c>
      <c r="D231" s="56" t="s">
        <v>987</v>
      </c>
      <c r="E231" s="56" t="s">
        <v>991</v>
      </c>
      <c r="G231" s="57"/>
    </row>
    <row r="232" spans="1:7" x14ac:dyDescent="0.45">
      <c r="A232" s="56" t="s">
        <v>992</v>
      </c>
      <c r="B232" s="56" t="s">
        <v>985</v>
      </c>
      <c r="C232" s="56" t="s">
        <v>993</v>
      </c>
      <c r="D232" s="56" t="s">
        <v>987</v>
      </c>
      <c r="E232" s="56" t="s">
        <v>994</v>
      </c>
      <c r="G232" s="57"/>
    </row>
    <row r="233" spans="1:7" x14ac:dyDescent="0.45">
      <c r="A233" s="56" t="s">
        <v>995</v>
      </c>
      <c r="B233" s="56" t="s">
        <v>985</v>
      </c>
      <c r="C233" s="56" t="s">
        <v>996</v>
      </c>
      <c r="D233" s="56" t="s">
        <v>987</v>
      </c>
      <c r="E233" s="56" t="s">
        <v>997</v>
      </c>
      <c r="G233" s="57"/>
    </row>
    <row r="234" spans="1:7" x14ac:dyDescent="0.45">
      <c r="A234" s="56" t="s">
        <v>998</v>
      </c>
      <c r="B234" s="56" t="s">
        <v>985</v>
      </c>
      <c r="C234" s="56" t="s">
        <v>999</v>
      </c>
      <c r="D234" s="56" t="s">
        <v>987</v>
      </c>
      <c r="E234" s="56" t="s">
        <v>1000</v>
      </c>
      <c r="G234" s="57"/>
    </row>
    <row r="235" spans="1:7" x14ac:dyDescent="0.45">
      <c r="A235" s="56" t="s">
        <v>1001</v>
      </c>
      <c r="B235" s="56" t="s">
        <v>985</v>
      </c>
      <c r="C235" s="56" t="s">
        <v>1002</v>
      </c>
      <c r="D235" s="56" t="s">
        <v>987</v>
      </c>
      <c r="E235" s="56" t="s">
        <v>1003</v>
      </c>
      <c r="G235" s="57"/>
    </row>
    <row r="236" spans="1:7" x14ac:dyDescent="0.45">
      <c r="A236" s="56" t="s">
        <v>1004</v>
      </c>
      <c r="B236" s="56" t="s">
        <v>985</v>
      </c>
      <c r="C236" s="56" t="s">
        <v>1005</v>
      </c>
      <c r="D236" s="56" t="s">
        <v>987</v>
      </c>
      <c r="E236" s="56" t="s">
        <v>1006</v>
      </c>
      <c r="G236" s="57"/>
    </row>
    <row r="237" spans="1:7" x14ac:dyDescent="0.45">
      <c r="A237" s="56" t="s">
        <v>1007</v>
      </c>
      <c r="B237" s="56" t="s">
        <v>985</v>
      </c>
      <c r="C237" s="56" t="s">
        <v>1008</v>
      </c>
      <c r="D237" s="56" t="s">
        <v>987</v>
      </c>
      <c r="E237" s="56" t="s">
        <v>1009</v>
      </c>
      <c r="G237" s="57"/>
    </row>
    <row r="238" spans="1:7" x14ac:dyDescent="0.45">
      <c r="A238" s="56" t="s">
        <v>1010</v>
      </c>
      <c r="B238" s="56" t="s">
        <v>985</v>
      </c>
      <c r="C238" s="56" t="s">
        <v>1011</v>
      </c>
      <c r="D238" s="56" t="s">
        <v>987</v>
      </c>
      <c r="E238" s="56" t="s">
        <v>1012</v>
      </c>
      <c r="G238" s="57"/>
    </row>
    <row r="239" spans="1:7" x14ac:dyDescent="0.45">
      <c r="A239" s="56" t="s">
        <v>1013</v>
      </c>
      <c r="B239" s="56" t="s">
        <v>985</v>
      </c>
      <c r="C239" s="56" t="s">
        <v>1014</v>
      </c>
      <c r="D239" s="56" t="s">
        <v>987</v>
      </c>
      <c r="E239" s="56" t="s">
        <v>1015</v>
      </c>
      <c r="G239" s="57"/>
    </row>
    <row r="240" spans="1:7" x14ac:dyDescent="0.45">
      <c r="A240" s="56" t="s">
        <v>1016</v>
      </c>
      <c r="B240" s="56" t="s">
        <v>985</v>
      </c>
      <c r="C240" s="56" t="s">
        <v>1017</v>
      </c>
      <c r="D240" s="56" t="s">
        <v>987</v>
      </c>
      <c r="E240" s="56" t="s">
        <v>1018</v>
      </c>
      <c r="G240" s="57"/>
    </row>
    <row r="241" spans="1:7" x14ac:dyDescent="0.45">
      <c r="A241" s="56" t="s">
        <v>1019</v>
      </c>
      <c r="B241" s="56" t="s">
        <v>985</v>
      </c>
      <c r="C241" s="56" t="s">
        <v>1020</v>
      </c>
      <c r="D241" s="56" t="s">
        <v>987</v>
      </c>
      <c r="E241" s="56" t="s">
        <v>1021</v>
      </c>
      <c r="G241" s="57"/>
    </row>
    <row r="242" spans="1:7" x14ac:dyDescent="0.45">
      <c r="A242" s="56" t="s">
        <v>1022</v>
      </c>
      <c r="B242" s="56" t="s">
        <v>985</v>
      </c>
      <c r="C242" s="56" t="s">
        <v>1023</v>
      </c>
      <c r="D242" s="56" t="s">
        <v>987</v>
      </c>
      <c r="E242" s="56" t="s">
        <v>1024</v>
      </c>
      <c r="G242" s="57"/>
    </row>
    <row r="243" spans="1:7" x14ac:dyDescent="0.45">
      <c r="A243" s="56" t="s">
        <v>1025</v>
      </c>
      <c r="B243" s="56" t="s">
        <v>985</v>
      </c>
      <c r="C243" s="56" t="s">
        <v>1026</v>
      </c>
      <c r="D243" s="56" t="s">
        <v>987</v>
      </c>
      <c r="E243" s="56" t="s">
        <v>1027</v>
      </c>
      <c r="G243" s="57"/>
    </row>
    <row r="244" spans="1:7" x14ac:dyDescent="0.45">
      <c r="A244" s="56" t="s">
        <v>1028</v>
      </c>
      <c r="B244" s="56" t="s">
        <v>985</v>
      </c>
      <c r="C244" s="56" t="s">
        <v>1029</v>
      </c>
      <c r="D244" s="56" t="s">
        <v>987</v>
      </c>
      <c r="E244" s="56" t="s">
        <v>1030</v>
      </c>
      <c r="G244" s="57"/>
    </row>
    <row r="245" spans="1:7" x14ac:dyDescent="0.45">
      <c r="A245" s="56" t="s">
        <v>1031</v>
      </c>
      <c r="B245" s="56" t="s">
        <v>985</v>
      </c>
      <c r="C245" s="56" t="s">
        <v>1032</v>
      </c>
      <c r="D245" s="56" t="s">
        <v>987</v>
      </c>
      <c r="E245" s="56" t="s">
        <v>1033</v>
      </c>
      <c r="G245" s="57"/>
    </row>
    <row r="246" spans="1:7" x14ac:dyDescent="0.45">
      <c r="A246" s="56" t="s">
        <v>1034</v>
      </c>
      <c r="B246" s="56" t="s">
        <v>985</v>
      </c>
      <c r="C246" s="56" t="s">
        <v>1035</v>
      </c>
      <c r="D246" s="56" t="s">
        <v>987</v>
      </c>
      <c r="E246" s="56" t="s">
        <v>1036</v>
      </c>
      <c r="G246" s="57"/>
    </row>
    <row r="247" spans="1:7" x14ac:dyDescent="0.45">
      <c r="A247" s="56" t="s">
        <v>1037</v>
      </c>
      <c r="B247" s="56" t="s">
        <v>985</v>
      </c>
      <c r="C247" s="56" t="s">
        <v>1038</v>
      </c>
      <c r="D247" s="56" t="s">
        <v>987</v>
      </c>
      <c r="E247" s="56" t="s">
        <v>1039</v>
      </c>
      <c r="G247" s="57"/>
    </row>
    <row r="248" spans="1:7" x14ac:dyDescent="0.45">
      <c r="A248" s="56" t="s">
        <v>1040</v>
      </c>
      <c r="B248" s="56" t="s">
        <v>985</v>
      </c>
      <c r="C248" s="56" t="s">
        <v>1041</v>
      </c>
      <c r="D248" s="56" t="s">
        <v>987</v>
      </c>
      <c r="E248" s="56" t="s">
        <v>1042</v>
      </c>
      <c r="G248" s="57"/>
    </row>
    <row r="249" spans="1:7" x14ac:dyDescent="0.45">
      <c r="A249" s="56" t="s">
        <v>1043</v>
      </c>
      <c r="B249" s="56" t="s">
        <v>985</v>
      </c>
      <c r="C249" s="56" t="s">
        <v>1044</v>
      </c>
      <c r="D249" s="56" t="s">
        <v>987</v>
      </c>
      <c r="E249" s="56" t="s">
        <v>1045</v>
      </c>
      <c r="G249" s="57"/>
    </row>
    <row r="250" spans="1:7" x14ac:dyDescent="0.45">
      <c r="A250" s="56" t="s">
        <v>1046</v>
      </c>
      <c r="B250" s="56" t="s">
        <v>985</v>
      </c>
      <c r="C250" s="56" t="s">
        <v>1047</v>
      </c>
      <c r="D250" s="56" t="s">
        <v>987</v>
      </c>
      <c r="E250" s="56" t="s">
        <v>1048</v>
      </c>
      <c r="G250" s="57"/>
    </row>
    <row r="251" spans="1:7" x14ac:dyDescent="0.45">
      <c r="A251" s="56" t="s">
        <v>1049</v>
      </c>
      <c r="B251" s="56" t="s">
        <v>985</v>
      </c>
      <c r="C251" s="56" t="s">
        <v>1050</v>
      </c>
      <c r="D251" s="56" t="s">
        <v>987</v>
      </c>
      <c r="E251" s="56" t="s">
        <v>1051</v>
      </c>
      <c r="G251" s="57"/>
    </row>
    <row r="252" spans="1:7" x14ac:dyDescent="0.45">
      <c r="A252" s="56" t="s">
        <v>1052</v>
      </c>
      <c r="B252" s="56" t="s">
        <v>985</v>
      </c>
      <c r="C252" s="56" t="s">
        <v>1053</v>
      </c>
      <c r="D252" s="56" t="s">
        <v>987</v>
      </c>
      <c r="E252" s="56" t="s">
        <v>1054</v>
      </c>
      <c r="G252" s="57"/>
    </row>
    <row r="253" spans="1:7" x14ac:dyDescent="0.45">
      <c r="A253" s="56" t="s">
        <v>1055</v>
      </c>
      <c r="B253" s="56" t="s">
        <v>985</v>
      </c>
      <c r="C253" s="56" t="s">
        <v>1056</v>
      </c>
      <c r="D253" s="56" t="s">
        <v>987</v>
      </c>
      <c r="E253" s="56" t="s">
        <v>1057</v>
      </c>
      <c r="G253" s="57"/>
    </row>
    <row r="254" spans="1:7" x14ac:dyDescent="0.45">
      <c r="A254" s="56" t="s">
        <v>1058</v>
      </c>
      <c r="B254" s="56" t="s">
        <v>985</v>
      </c>
      <c r="C254" s="56" t="s">
        <v>1059</v>
      </c>
      <c r="D254" s="56" t="s">
        <v>987</v>
      </c>
      <c r="E254" s="56" t="s">
        <v>1060</v>
      </c>
      <c r="G254" s="57"/>
    </row>
    <row r="255" spans="1:7" x14ac:dyDescent="0.45">
      <c r="A255" s="56" t="s">
        <v>1061</v>
      </c>
      <c r="B255" s="56" t="s">
        <v>985</v>
      </c>
      <c r="C255" s="56" t="s">
        <v>1062</v>
      </c>
      <c r="D255" s="56" t="s">
        <v>987</v>
      </c>
      <c r="E255" s="56" t="s">
        <v>1063</v>
      </c>
      <c r="G255" s="57"/>
    </row>
    <row r="256" spans="1:7" x14ac:dyDescent="0.45">
      <c r="A256" s="56" t="s">
        <v>1064</v>
      </c>
      <c r="B256" s="56" t="s">
        <v>985</v>
      </c>
      <c r="C256" s="56" t="s">
        <v>1065</v>
      </c>
      <c r="D256" s="56" t="s">
        <v>987</v>
      </c>
      <c r="E256" s="56" t="s">
        <v>1066</v>
      </c>
      <c r="G256" s="57"/>
    </row>
    <row r="257" spans="1:7" x14ac:dyDescent="0.45">
      <c r="A257" s="56" t="s">
        <v>1067</v>
      </c>
      <c r="B257" s="56" t="s">
        <v>985</v>
      </c>
      <c r="C257" s="56" t="s">
        <v>1068</v>
      </c>
      <c r="D257" s="56" t="s">
        <v>987</v>
      </c>
      <c r="E257" s="56" t="s">
        <v>1069</v>
      </c>
      <c r="G257" s="57"/>
    </row>
    <row r="258" spans="1:7" x14ac:dyDescent="0.45">
      <c r="A258" s="56" t="s">
        <v>1070</v>
      </c>
      <c r="B258" s="56" t="s">
        <v>985</v>
      </c>
      <c r="C258" s="56" t="s">
        <v>1071</v>
      </c>
      <c r="D258" s="56" t="s">
        <v>987</v>
      </c>
      <c r="E258" s="56" t="s">
        <v>1072</v>
      </c>
      <c r="G258" s="57"/>
    </row>
    <row r="259" spans="1:7" x14ac:dyDescent="0.45">
      <c r="A259" s="56" t="s">
        <v>1073</v>
      </c>
      <c r="B259" s="56" t="s">
        <v>985</v>
      </c>
      <c r="C259" s="56" t="s">
        <v>1074</v>
      </c>
      <c r="D259" s="56" t="s">
        <v>987</v>
      </c>
      <c r="E259" s="56" t="s">
        <v>1075</v>
      </c>
      <c r="G259" s="57"/>
    </row>
    <row r="260" spans="1:7" x14ac:dyDescent="0.45">
      <c r="A260" s="56" t="s">
        <v>1076</v>
      </c>
      <c r="B260" s="56" t="s">
        <v>985</v>
      </c>
      <c r="C260" s="56" t="s">
        <v>1077</v>
      </c>
      <c r="D260" s="56" t="s">
        <v>987</v>
      </c>
      <c r="E260" s="56" t="s">
        <v>1078</v>
      </c>
      <c r="G260" s="57"/>
    </row>
    <row r="261" spans="1:7" x14ac:dyDescent="0.45">
      <c r="A261" s="56" t="s">
        <v>1079</v>
      </c>
      <c r="B261" s="56" t="s">
        <v>985</v>
      </c>
      <c r="C261" s="56" t="s">
        <v>1080</v>
      </c>
      <c r="D261" s="56" t="s">
        <v>987</v>
      </c>
      <c r="E261" s="56" t="s">
        <v>1081</v>
      </c>
      <c r="G261" s="57"/>
    </row>
    <row r="262" spans="1:7" x14ac:dyDescent="0.45">
      <c r="A262" s="56" t="s">
        <v>1082</v>
      </c>
      <c r="B262" s="56" t="s">
        <v>985</v>
      </c>
      <c r="C262" s="56" t="s">
        <v>1083</v>
      </c>
      <c r="D262" s="56" t="s">
        <v>987</v>
      </c>
      <c r="E262" s="56" t="s">
        <v>1084</v>
      </c>
      <c r="G262" s="57"/>
    </row>
    <row r="263" spans="1:7" x14ac:dyDescent="0.45">
      <c r="A263" s="52" t="s">
        <v>1085</v>
      </c>
      <c r="B263" s="52" t="s">
        <v>269</v>
      </c>
      <c r="C263" s="53"/>
      <c r="D263" s="54" t="s">
        <v>1086</v>
      </c>
      <c r="E263" s="53"/>
      <c r="G263" s="57"/>
    </row>
    <row r="264" spans="1:7" x14ac:dyDescent="0.45">
      <c r="A264" s="56" t="s">
        <v>1087</v>
      </c>
      <c r="B264" s="56" t="s">
        <v>1088</v>
      </c>
      <c r="C264" s="56" t="s">
        <v>1089</v>
      </c>
      <c r="D264" s="56" t="s">
        <v>1090</v>
      </c>
      <c r="E264" s="56" t="s">
        <v>1091</v>
      </c>
      <c r="G264" s="57"/>
    </row>
    <row r="265" spans="1:7" x14ac:dyDescent="0.45">
      <c r="A265" s="56" t="s">
        <v>1092</v>
      </c>
      <c r="B265" s="56" t="s">
        <v>1088</v>
      </c>
      <c r="C265" s="56" t="s">
        <v>1093</v>
      </c>
      <c r="D265" s="56" t="s">
        <v>1090</v>
      </c>
      <c r="E265" s="56" t="s">
        <v>1094</v>
      </c>
      <c r="G265" s="57"/>
    </row>
    <row r="266" spans="1:7" x14ac:dyDescent="0.45">
      <c r="A266" s="56" t="s">
        <v>1095</v>
      </c>
      <c r="B266" s="56" t="s">
        <v>1088</v>
      </c>
      <c r="C266" s="56" t="s">
        <v>1096</v>
      </c>
      <c r="D266" s="56" t="s">
        <v>1090</v>
      </c>
      <c r="E266" s="56" t="s">
        <v>1097</v>
      </c>
      <c r="G266" s="57"/>
    </row>
    <row r="267" spans="1:7" x14ac:dyDescent="0.45">
      <c r="A267" s="56" t="s">
        <v>1098</v>
      </c>
      <c r="B267" s="56" t="s">
        <v>1088</v>
      </c>
      <c r="C267" s="56" t="s">
        <v>1099</v>
      </c>
      <c r="D267" s="56" t="s">
        <v>1090</v>
      </c>
      <c r="E267" s="56" t="s">
        <v>1100</v>
      </c>
      <c r="G267" s="57"/>
    </row>
    <row r="268" spans="1:7" x14ac:dyDescent="0.45">
      <c r="A268" s="56" t="s">
        <v>1101</v>
      </c>
      <c r="B268" s="56" t="s">
        <v>1088</v>
      </c>
      <c r="C268" s="56" t="s">
        <v>1102</v>
      </c>
      <c r="D268" s="56" t="s">
        <v>1090</v>
      </c>
      <c r="E268" s="56" t="s">
        <v>1103</v>
      </c>
      <c r="G268" s="57"/>
    </row>
    <row r="269" spans="1:7" x14ac:dyDescent="0.45">
      <c r="A269" s="56" t="s">
        <v>1104</v>
      </c>
      <c r="B269" s="56" t="s">
        <v>1088</v>
      </c>
      <c r="C269" s="56" t="s">
        <v>1105</v>
      </c>
      <c r="D269" s="56" t="s">
        <v>1090</v>
      </c>
      <c r="E269" s="56" t="s">
        <v>1106</v>
      </c>
      <c r="G269" s="57"/>
    </row>
    <row r="270" spans="1:7" x14ac:dyDescent="0.45">
      <c r="A270" s="56" t="s">
        <v>1107</v>
      </c>
      <c r="B270" s="56" t="s">
        <v>1088</v>
      </c>
      <c r="C270" s="56" t="s">
        <v>1108</v>
      </c>
      <c r="D270" s="56" t="s">
        <v>1090</v>
      </c>
      <c r="E270" s="56" t="s">
        <v>1109</v>
      </c>
      <c r="G270" s="57"/>
    </row>
    <row r="271" spans="1:7" x14ac:dyDescent="0.45">
      <c r="A271" s="56" t="s">
        <v>1110</v>
      </c>
      <c r="B271" s="56" t="s">
        <v>1088</v>
      </c>
      <c r="C271" s="56" t="s">
        <v>1111</v>
      </c>
      <c r="D271" s="56" t="s">
        <v>1090</v>
      </c>
      <c r="E271" s="56" t="s">
        <v>1112</v>
      </c>
      <c r="G271" s="57"/>
    </row>
    <row r="272" spans="1:7" x14ac:dyDescent="0.45">
      <c r="A272" s="56" t="s">
        <v>1113</v>
      </c>
      <c r="B272" s="56" t="s">
        <v>1088</v>
      </c>
      <c r="C272" s="56" t="s">
        <v>1114</v>
      </c>
      <c r="D272" s="56" t="s">
        <v>1090</v>
      </c>
      <c r="E272" s="56" t="s">
        <v>1115</v>
      </c>
      <c r="G272" s="57"/>
    </row>
    <row r="273" spans="1:7" x14ac:dyDescent="0.45">
      <c r="A273" s="56" t="s">
        <v>1116</v>
      </c>
      <c r="B273" s="56" t="s">
        <v>1088</v>
      </c>
      <c r="C273" s="56" t="s">
        <v>1117</v>
      </c>
      <c r="D273" s="56" t="s">
        <v>1090</v>
      </c>
      <c r="E273" s="56" t="s">
        <v>1118</v>
      </c>
      <c r="G273" s="57"/>
    </row>
    <row r="274" spans="1:7" x14ac:dyDescent="0.45">
      <c r="A274" s="56" t="s">
        <v>1119</v>
      </c>
      <c r="B274" s="56" t="s">
        <v>1088</v>
      </c>
      <c r="C274" s="56" t="s">
        <v>1120</v>
      </c>
      <c r="D274" s="56" t="s">
        <v>1090</v>
      </c>
      <c r="E274" s="56" t="s">
        <v>1121</v>
      </c>
      <c r="G274" s="57"/>
    </row>
    <row r="275" spans="1:7" x14ac:dyDescent="0.45">
      <c r="A275" s="56" t="s">
        <v>1122</v>
      </c>
      <c r="B275" s="56" t="s">
        <v>1088</v>
      </c>
      <c r="C275" s="56" t="s">
        <v>1123</v>
      </c>
      <c r="D275" s="56" t="s">
        <v>1090</v>
      </c>
      <c r="E275" s="56" t="s">
        <v>1124</v>
      </c>
      <c r="G275" s="57"/>
    </row>
    <row r="276" spans="1:7" x14ac:dyDescent="0.45">
      <c r="A276" s="56" t="s">
        <v>1125</v>
      </c>
      <c r="B276" s="56" t="s">
        <v>1088</v>
      </c>
      <c r="C276" s="56" t="s">
        <v>1126</v>
      </c>
      <c r="D276" s="56" t="s">
        <v>1090</v>
      </c>
      <c r="E276" s="56" t="s">
        <v>1127</v>
      </c>
      <c r="G276" s="57"/>
    </row>
    <row r="277" spans="1:7" x14ac:dyDescent="0.45">
      <c r="A277" s="56" t="s">
        <v>1128</v>
      </c>
      <c r="B277" s="56" t="s">
        <v>1088</v>
      </c>
      <c r="C277" s="56" t="s">
        <v>1129</v>
      </c>
      <c r="D277" s="56" t="s">
        <v>1090</v>
      </c>
      <c r="E277" s="56" t="s">
        <v>1130</v>
      </c>
      <c r="G277" s="57"/>
    </row>
    <row r="278" spans="1:7" x14ac:dyDescent="0.45">
      <c r="A278" s="56" t="s">
        <v>1131</v>
      </c>
      <c r="B278" s="56" t="s">
        <v>1088</v>
      </c>
      <c r="C278" s="56" t="s">
        <v>1132</v>
      </c>
      <c r="D278" s="56" t="s">
        <v>1090</v>
      </c>
      <c r="E278" s="56" t="s">
        <v>1133</v>
      </c>
      <c r="G278" s="57"/>
    </row>
    <row r="279" spans="1:7" x14ac:dyDescent="0.45">
      <c r="A279" s="56" t="s">
        <v>1134</v>
      </c>
      <c r="B279" s="56" t="s">
        <v>1088</v>
      </c>
      <c r="C279" s="56" t="s">
        <v>1135</v>
      </c>
      <c r="D279" s="56" t="s">
        <v>1090</v>
      </c>
      <c r="E279" s="56" t="s">
        <v>1136</v>
      </c>
      <c r="G279" s="57"/>
    </row>
    <row r="280" spans="1:7" x14ac:dyDescent="0.45">
      <c r="A280" s="56" t="s">
        <v>1137</v>
      </c>
      <c r="B280" s="56" t="s">
        <v>1088</v>
      </c>
      <c r="C280" s="56" t="s">
        <v>1138</v>
      </c>
      <c r="D280" s="56" t="s">
        <v>1090</v>
      </c>
      <c r="E280" s="56" t="s">
        <v>1139</v>
      </c>
      <c r="G280" s="57"/>
    </row>
    <row r="281" spans="1:7" x14ac:dyDescent="0.45">
      <c r="A281" s="56" t="s">
        <v>1140</v>
      </c>
      <c r="B281" s="56" t="s">
        <v>1088</v>
      </c>
      <c r="C281" s="56" t="s">
        <v>1141</v>
      </c>
      <c r="D281" s="56" t="s">
        <v>1090</v>
      </c>
      <c r="E281" s="56" t="s">
        <v>1142</v>
      </c>
      <c r="G281" s="57"/>
    </row>
    <row r="282" spans="1:7" x14ac:dyDescent="0.45">
      <c r="A282" s="56" t="s">
        <v>1143</v>
      </c>
      <c r="B282" s="56" t="s">
        <v>1088</v>
      </c>
      <c r="C282" s="56" t="s">
        <v>1144</v>
      </c>
      <c r="D282" s="56" t="s">
        <v>1090</v>
      </c>
      <c r="E282" s="56" t="s">
        <v>1145</v>
      </c>
      <c r="G282" s="57"/>
    </row>
    <row r="283" spans="1:7" x14ac:dyDescent="0.45">
      <c r="A283" s="56" t="s">
        <v>1146</v>
      </c>
      <c r="B283" s="56" t="s">
        <v>1088</v>
      </c>
      <c r="C283" s="56" t="s">
        <v>1147</v>
      </c>
      <c r="D283" s="56" t="s">
        <v>1090</v>
      </c>
      <c r="E283" s="56" t="s">
        <v>1148</v>
      </c>
      <c r="G283" s="57"/>
    </row>
    <row r="284" spans="1:7" x14ac:dyDescent="0.45">
      <c r="A284" s="56" t="s">
        <v>1149</v>
      </c>
      <c r="B284" s="56" t="s">
        <v>1088</v>
      </c>
      <c r="C284" s="56" t="s">
        <v>1150</v>
      </c>
      <c r="D284" s="56" t="s">
        <v>1090</v>
      </c>
      <c r="E284" s="56" t="s">
        <v>1151</v>
      </c>
      <c r="G284" s="57"/>
    </row>
    <row r="285" spans="1:7" x14ac:dyDescent="0.45">
      <c r="A285" s="56" t="s">
        <v>1152</v>
      </c>
      <c r="B285" s="56" t="s">
        <v>1088</v>
      </c>
      <c r="C285" s="56" t="s">
        <v>1153</v>
      </c>
      <c r="D285" s="56" t="s">
        <v>1090</v>
      </c>
      <c r="E285" s="56" t="s">
        <v>1154</v>
      </c>
      <c r="G285" s="57"/>
    </row>
    <row r="286" spans="1:7" x14ac:dyDescent="0.45">
      <c r="A286" s="56" t="s">
        <v>1155</v>
      </c>
      <c r="B286" s="56" t="s">
        <v>1088</v>
      </c>
      <c r="C286" s="56" t="s">
        <v>1156</v>
      </c>
      <c r="D286" s="56" t="s">
        <v>1090</v>
      </c>
      <c r="E286" s="56" t="s">
        <v>1157</v>
      </c>
      <c r="G286" s="57"/>
    </row>
    <row r="287" spans="1:7" x14ac:dyDescent="0.45">
      <c r="A287" s="56" t="s">
        <v>1158</v>
      </c>
      <c r="B287" s="56" t="s">
        <v>1088</v>
      </c>
      <c r="C287" s="56" t="s">
        <v>1159</v>
      </c>
      <c r="D287" s="56" t="s">
        <v>1090</v>
      </c>
      <c r="E287" s="56" t="s">
        <v>1160</v>
      </c>
      <c r="G287" s="57"/>
    </row>
    <row r="288" spans="1:7" x14ac:dyDescent="0.45">
      <c r="A288" s="56" t="s">
        <v>1161</v>
      </c>
      <c r="B288" s="56" t="s">
        <v>1088</v>
      </c>
      <c r="C288" s="56" t="s">
        <v>1162</v>
      </c>
      <c r="D288" s="56" t="s">
        <v>1090</v>
      </c>
      <c r="E288" s="56" t="s">
        <v>1163</v>
      </c>
      <c r="G288" s="57"/>
    </row>
    <row r="289" spans="1:7" x14ac:dyDescent="0.45">
      <c r="A289" s="56" t="s">
        <v>1164</v>
      </c>
      <c r="B289" s="56" t="s">
        <v>1088</v>
      </c>
      <c r="C289" s="56" t="s">
        <v>1165</v>
      </c>
      <c r="D289" s="56" t="s">
        <v>1090</v>
      </c>
      <c r="E289" s="56" t="s">
        <v>1166</v>
      </c>
      <c r="G289" s="57"/>
    </row>
    <row r="290" spans="1:7" x14ac:dyDescent="0.45">
      <c r="A290" s="56" t="s">
        <v>1167</v>
      </c>
      <c r="B290" s="56" t="s">
        <v>1088</v>
      </c>
      <c r="C290" s="56" t="s">
        <v>1168</v>
      </c>
      <c r="D290" s="56" t="s">
        <v>1090</v>
      </c>
      <c r="E290" s="56" t="s">
        <v>1169</v>
      </c>
      <c r="G290" s="57"/>
    </row>
    <row r="291" spans="1:7" x14ac:dyDescent="0.45">
      <c r="A291" s="56" t="s">
        <v>1170</v>
      </c>
      <c r="B291" s="56" t="s">
        <v>1088</v>
      </c>
      <c r="C291" s="56" t="s">
        <v>1171</v>
      </c>
      <c r="D291" s="56" t="s">
        <v>1090</v>
      </c>
      <c r="E291" s="56" t="s">
        <v>1172</v>
      </c>
      <c r="G291" s="57"/>
    </row>
    <row r="292" spans="1:7" x14ac:dyDescent="0.45">
      <c r="A292" s="56" t="s">
        <v>1173</v>
      </c>
      <c r="B292" s="56" t="s">
        <v>1088</v>
      </c>
      <c r="C292" s="56" t="s">
        <v>1174</v>
      </c>
      <c r="D292" s="56" t="s">
        <v>1090</v>
      </c>
      <c r="E292" s="56" t="s">
        <v>1175</v>
      </c>
      <c r="G292" s="57"/>
    </row>
    <row r="293" spans="1:7" x14ac:dyDescent="0.45">
      <c r="A293" s="56" t="s">
        <v>1176</v>
      </c>
      <c r="B293" s="56" t="s">
        <v>1088</v>
      </c>
      <c r="C293" s="56" t="s">
        <v>1177</v>
      </c>
      <c r="D293" s="56" t="s">
        <v>1090</v>
      </c>
      <c r="E293" s="56" t="s">
        <v>1178</v>
      </c>
      <c r="G293" s="57"/>
    </row>
    <row r="294" spans="1:7" x14ac:dyDescent="0.45">
      <c r="A294" s="56" t="s">
        <v>1179</v>
      </c>
      <c r="B294" s="56" t="s">
        <v>1088</v>
      </c>
      <c r="C294" s="56" t="s">
        <v>1180</v>
      </c>
      <c r="D294" s="56" t="s">
        <v>1090</v>
      </c>
      <c r="E294" s="56" t="s">
        <v>1181</v>
      </c>
      <c r="G294" s="57"/>
    </row>
    <row r="295" spans="1:7" x14ac:dyDescent="0.45">
      <c r="A295" s="56" t="s">
        <v>1182</v>
      </c>
      <c r="B295" s="56" t="s">
        <v>1088</v>
      </c>
      <c r="C295" s="56" t="s">
        <v>1183</v>
      </c>
      <c r="D295" s="56" t="s">
        <v>1090</v>
      </c>
      <c r="E295" s="56" t="s">
        <v>1184</v>
      </c>
      <c r="G295" s="57"/>
    </row>
    <row r="296" spans="1:7" x14ac:dyDescent="0.45">
      <c r="A296" s="56" t="s">
        <v>1185</v>
      </c>
      <c r="B296" s="56" t="s">
        <v>1088</v>
      </c>
      <c r="C296" s="56" t="s">
        <v>1186</v>
      </c>
      <c r="D296" s="56" t="s">
        <v>1090</v>
      </c>
      <c r="E296" s="56" t="s">
        <v>1187</v>
      </c>
      <c r="G296" s="57"/>
    </row>
    <row r="297" spans="1:7" x14ac:dyDescent="0.45">
      <c r="A297" s="56" t="s">
        <v>1188</v>
      </c>
      <c r="B297" s="56" t="s">
        <v>1088</v>
      </c>
      <c r="C297" s="56" t="s">
        <v>1189</v>
      </c>
      <c r="D297" s="56" t="s">
        <v>1090</v>
      </c>
      <c r="E297" s="56" t="s">
        <v>1190</v>
      </c>
      <c r="G297" s="57"/>
    </row>
    <row r="298" spans="1:7" x14ac:dyDescent="0.45">
      <c r="A298" s="56" t="s">
        <v>1191</v>
      </c>
      <c r="B298" s="56" t="s">
        <v>1088</v>
      </c>
      <c r="C298" s="56" t="s">
        <v>1192</v>
      </c>
      <c r="D298" s="56" t="s">
        <v>1090</v>
      </c>
      <c r="E298" s="56" t="s">
        <v>1193</v>
      </c>
      <c r="G298" s="57"/>
    </row>
    <row r="299" spans="1:7" x14ac:dyDescent="0.45">
      <c r="A299" s="52" t="s">
        <v>1194</v>
      </c>
      <c r="B299" s="52" t="s">
        <v>273</v>
      </c>
      <c r="C299" s="53"/>
      <c r="D299" s="54" t="s">
        <v>1195</v>
      </c>
      <c r="E299" s="53"/>
      <c r="G299" s="57"/>
    </row>
    <row r="300" spans="1:7" x14ac:dyDescent="0.45">
      <c r="A300" s="56" t="s">
        <v>1196</v>
      </c>
      <c r="B300" s="56" t="s">
        <v>1197</v>
      </c>
      <c r="C300" s="56" t="s">
        <v>1198</v>
      </c>
      <c r="D300" s="56" t="s">
        <v>1199</v>
      </c>
      <c r="E300" s="56" t="s">
        <v>1200</v>
      </c>
      <c r="G300" s="57"/>
    </row>
    <row r="301" spans="1:7" x14ac:dyDescent="0.45">
      <c r="A301" s="56" t="s">
        <v>1201</v>
      </c>
      <c r="B301" s="56" t="s">
        <v>1197</v>
      </c>
      <c r="C301" s="56" t="s">
        <v>1202</v>
      </c>
      <c r="D301" s="56" t="s">
        <v>1199</v>
      </c>
      <c r="E301" s="56" t="s">
        <v>1203</v>
      </c>
      <c r="G301" s="57"/>
    </row>
    <row r="302" spans="1:7" x14ac:dyDescent="0.45">
      <c r="A302" s="56" t="s">
        <v>1204</v>
      </c>
      <c r="B302" s="56" t="s">
        <v>1197</v>
      </c>
      <c r="C302" s="56" t="s">
        <v>1205</v>
      </c>
      <c r="D302" s="56" t="s">
        <v>1199</v>
      </c>
      <c r="E302" s="56" t="s">
        <v>1206</v>
      </c>
      <c r="G302" s="57"/>
    </row>
    <row r="303" spans="1:7" x14ac:dyDescent="0.45">
      <c r="A303" s="56" t="s">
        <v>1207</v>
      </c>
      <c r="B303" s="56" t="s">
        <v>1197</v>
      </c>
      <c r="C303" s="56" t="s">
        <v>1208</v>
      </c>
      <c r="D303" s="56" t="s">
        <v>1199</v>
      </c>
      <c r="E303" s="56" t="s">
        <v>1209</v>
      </c>
      <c r="G303" s="57"/>
    </row>
    <row r="304" spans="1:7" x14ac:dyDescent="0.45">
      <c r="A304" s="56" t="s">
        <v>1210</v>
      </c>
      <c r="B304" s="56" t="s">
        <v>1197</v>
      </c>
      <c r="C304" s="56" t="s">
        <v>1211</v>
      </c>
      <c r="D304" s="56" t="s">
        <v>1199</v>
      </c>
      <c r="E304" s="56" t="s">
        <v>1212</v>
      </c>
      <c r="G304" s="57"/>
    </row>
    <row r="305" spans="1:7" x14ac:dyDescent="0.45">
      <c r="A305" s="56" t="s">
        <v>1213</v>
      </c>
      <c r="B305" s="56" t="s">
        <v>1197</v>
      </c>
      <c r="C305" s="56" t="s">
        <v>1214</v>
      </c>
      <c r="D305" s="56" t="s">
        <v>1199</v>
      </c>
      <c r="E305" s="56" t="s">
        <v>1215</v>
      </c>
      <c r="G305" s="57"/>
    </row>
    <row r="306" spans="1:7" x14ac:dyDescent="0.45">
      <c r="A306" s="56" t="s">
        <v>1216</v>
      </c>
      <c r="B306" s="56" t="s">
        <v>1197</v>
      </c>
      <c r="C306" s="56" t="s">
        <v>1217</v>
      </c>
      <c r="D306" s="56" t="s">
        <v>1199</v>
      </c>
      <c r="E306" s="56" t="s">
        <v>1218</v>
      </c>
      <c r="G306" s="57"/>
    </row>
    <row r="307" spans="1:7" x14ac:dyDescent="0.45">
      <c r="A307" s="56" t="s">
        <v>1219</v>
      </c>
      <c r="B307" s="56" t="s">
        <v>1197</v>
      </c>
      <c r="C307" s="56" t="s">
        <v>1220</v>
      </c>
      <c r="D307" s="56" t="s">
        <v>1199</v>
      </c>
      <c r="E307" s="56" t="s">
        <v>1221</v>
      </c>
      <c r="G307" s="57"/>
    </row>
    <row r="308" spans="1:7" x14ac:dyDescent="0.45">
      <c r="A308" s="56" t="s">
        <v>1222</v>
      </c>
      <c r="B308" s="56" t="s">
        <v>1197</v>
      </c>
      <c r="C308" s="56" t="s">
        <v>1223</v>
      </c>
      <c r="D308" s="56" t="s">
        <v>1199</v>
      </c>
      <c r="E308" s="56" t="s">
        <v>1224</v>
      </c>
      <c r="G308" s="57"/>
    </row>
    <row r="309" spans="1:7" x14ac:dyDescent="0.45">
      <c r="A309" s="56" t="s">
        <v>1225</v>
      </c>
      <c r="B309" s="56" t="s">
        <v>1197</v>
      </c>
      <c r="C309" s="56" t="s">
        <v>1226</v>
      </c>
      <c r="D309" s="56" t="s">
        <v>1199</v>
      </c>
      <c r="E309" s="56" t="s">
        <v>1227</v>
      </c>
      <c r="G309" s="57"/>
    </row>
    <row r="310" spans="1:7" x14ac:dyDescent="0.45">
      <c r="A310" s="56" t="s">
        <v>1228</v>
      </c>
      <c r="B310" s="56" t="s">
        <v>1197</v>
      </c>
      <c r="C310" s="56" t="s">
        <v>1229</v>
      </c>
      <c r="D310" s="56" t="s">
        <v>1199</v>
      </c>
      <c r="E310" s="56" t="s">
        <v>1230</v>
      </c>
      <c r="G310" s="57"/>
    </row>
    <row r="311" spans="1:7" x14ac:dyDescent="0.45">
      <c r="A311" s="56" t="s">
        <v>1231</v>
      </c>
      <c r="B311" s="56" t="s">
        <v>1197</v>
      </c>
      <c r="C311" s="56" t="s">
        <v>1232</v>
      </c>
      <c r="D311" s="56" t="s">
        <v>1199</v>
      </c>
      <c r="E311" s="56" t="s">
        <v>1233</v>
      </c>
      <c r="G311" s="57"/>
    </row>
    <row r="312" spans="1:7" x14ac:dyDescent="0.45">
      <c r="A312" s="56" t="s">
        <v>1234</v>
      </c>
      <c r="B312" s="56" t="s">
        <v>1197</v>
      </c>
      <c r="C312" s="56" t="s">
        <v>1235</v>
      </c>
      <c r="D312" s="56" t="s">
        <v>1199</v>
      </c>
      <c r="E312" s="56" t="s">
        <v>1236</v>
      </c>
      <c r="G312" s="57"/>
    </row>
    <row r="313" spans="1:7" x14ac:dyDescent="0.45">
      <c r="A313" s="56" t="s">
        <v>1237</v>
      </c>
      <c r="B313" s="56" t="s">
        <v>1197</v>
      </c>
      <c r="C313" s="56" t="s">
        <v>1238</v>
      </c>
      <c r="D313" s="56" t="s">
        <v>1199</v>
      </c>
      <c r="E313" s="56" t="s">
        <v>1239</v>
      </c>
      <c r="G313" s="57"/>
    </row>
    <row r="314" spans="1:7" x14ac:dyDescent="0.45">
      <c r="A314" s="56" t="s">
        <v>1240</v>
      </c>
      <c r="B314" s="56" t="s">
        <v>1197</v>
      </c>
      <c r="C314" s="56" t="s">
        <v>1241</v>
      </c>
      <c r="D314" s="56" t="s">
        <v>1199</v>
      </c>
      <c r="E314" s="56" t="s">
        <v>1242</v>
      </c>
      <c r="G314" s="57"/>
    </row>
    <row r="315" spans="1:7" x14ac:dyDescent="0.45">
      <c r="A315" s="56" t="s">
        <v>1243</v>
      </c>
      <c r="B315" s="56" t="s">
        <v>1197</v>
      </c>
      <c r="C315" s="56" t="s">
        <v>1244</v>
      </c>
      <c r="D315" s="56" t="s">
        <v>1199</v>
      </c>
      <c r="E315" s="56" t="s">
        <v>1245</v>
      </c>
      <c r="G315" s="57"/>
    </row>
    <row r="316" spans="1:7" x14ac:dyDescent="0.45">
      <c r="A316" s="56" t="s">
        <v>1246</v>
      </c>
      <c r="B316" s="56" t="s">
        <v>1197</v>
      </c>
      <c r="C316" s="56" t="s">
        <v>1247</v>
      </c>
      <c r="D316" s="56" t="s">
        <v>1199</v>
      </c>
      <c r="E316" s="56" t="s">
        <v>1248</v>
      </c>
      <c r="G316" s="57"/>
    </row>
    <row r="317" spans="1:7" x14ac:dyDescent="0.45">
      <c r="A317" s="56" t="s">
        <v>1249</v>
      </c>
      <c r="B317" s="56" t="s">
        <v>1197</v>
      </c>
      <c r="C317" s="56" t="s">
        <v>1250</v>
      </c>
      <c r="D317" s="56" t="s">
        <v>1199</v>
      </c>
      <c r="E317" s="56" t="s">
        <v>1251</v>
      </c>
      <c r="G317" s="57"/>
    </row>
    <row r="318" spans="1:7" x14ac:dyDescent="0.45">
      <c r="A318" s="56" t="s">
        <v>1252</v>
      </c>
      <c r="B318" s="56" t="s">
        <v>1197</v>
      </c>
      <c r="C318" s="56" t="s">
        <v>1253</v>
      </c>
      <c r="D318" s="56" t="s">
        <v>1199</v>
      </c>
      <c r="E318" s="56" t="s">
        <v>1254</v>
      </c>
      <c r="G318" s="57"/>
    </row>
    <row r="319" spans="1:7" x14ac:dyDescent="0.45">
      <c r="A319" s="56" t="s">
        <v>1255</v>
      </c>
      <c r="B319" s="56" t="s">
        <v>1197</v>
      </c>
      <c r="C319" s="56" t="s">
        <v>1256</v>
      </c>
      <c r="D319" s="56" t="s">
        <v>1199</v>
      </c>
      <c r="E319" s="56" t="s">
        <v>1257</v>
      </c>
      <c r="G319" s="57"/>
    </row>
    <row r="320" spans="1:7" x14ac:dyDescent="0.45">
      <c r="A320" s="56" t="s">
        <v>1258</v>
      </c>
      <c r="B320" s="56" t="s">
        <v>1197</v>
      </c>
      <c r="C320" s="56" t="s">
        <v>1259</v>
      </c>
      <c r="D320" s="56" t="s">
        <v>1199</v>
      </c>
      <c r="E320" s="56" t="s">
        <v>1260</v>
      </c>
      <c r="G320" s="57"/>
    </row>
    <row r="321" spans="1:7" x14ac:dyDescent="0.45">
      <c r="A321" s="56" t="s">
        <v>1261</v>
      </c>
      <c r="B321" s="56" t="s">
        <v>1197</v>
      </c>
      <c r="C321" s="56" t="s">
        <v>1262</v>
      </c>
      <c r="D321" s="56" t="s">
        <v>1199</v>
      </c>
      <c r="E321" s="56" t="s">
        <v>1263</v>
      </c>
      <c r="G321" s="57"/>
    </row>
    <row r="322" spans="1:7" x14ac:dyDescent="0.45">
      <c r="A322" s="56" t="s">
        <v>1264</v>
      </c>
      <c r="B322" s="56" t="s">
        <v>1197</v>
      </c>
      <c r="C322" s="56" t="s">
        <v>1265</v>
      </c>
      <c r="D322" s="56" t="s">
        <v>1199</v>
      </c>
      <c r="E322" s="56" t="s">
        <v>1266</v>
      </c>
      <c r="G322" s="57"/>
    </row>
    <row r="323" spans="1:7" x14ac:dyDescent="0.45">
      <c r="A323" s="56" t="s">
        <v>1267</v>
      </c>
      <c r="B323" s="56" t="s">
        <v>1197</v>
      </c>
      <c r="C323" s="56" t="s">
        <v>1268</v>
      </c>
      <c r="D323" s="56" t="s">
        <v>1199</v>
      </c>
      <c r="E323" s="56" t="s">
        <v>1269</v>
      </c>
      <c r="G323" s="57"/>
    </row>
    <row r="324" spans="1:7" x14ac:dyDescent="0.45">
      <c r="A324" s="56" t="s">
        <v>1270</v>
      </c>
      <c r="B324" s="56" t="s">
        <v>1197</v>
      </c>
      <c r="C324" s="56" t="s">
        <v>1271</v>
      </c>
      <c r="D324" s="56" t="s">
        <v>1199</v>
      </c>
      <c r="E324" s="56" t="s">
        <v>1272</v>
      </c>
      <c r="G324" s="57"/>
    </row>
    <row r="325" spans="1:7" x14ac:dyDescent="0.45">
      <c r="A325" s="52" t="s">
        <v>1273</v>
      </c>
      <c r="B325" s="52" t="s">
        <v>277</v>
      </c>
      <c r="C325" s="53"/>
      <c r="D325" s="54" t="s">
        <v>1274</v>
      </c>
      <c r="E325" s="53"/>
      <c r="G325" s="57"/>
    </row>
    <row r="326" spans="1:7" x14ac:dyDescent="0.45">
      <c r="A326" s="56" t="s">
        <v>1275</v>
      </c>
      <c r="B326" s="56" t="s">
        <v>1276</v>
      </c>
      <c r="C326" s="56" t="s">
        <v>1277</v>
      </c>
      <c r="D326" s="56" t="s">
        <v>1278</v>
      </c>
      <c r="E326" s="56" t="s">
        <v>1279</v>
      </c>
      <c r="G326" s="57"/>
    </row>
    <row r="327" spans="1:7" x14ac:dyDescent="0.45">
      <c r="A327" s="56" t="s">
        <v>1280</v>
      </c>
      <c r="B327" s="56" t="s">
        <v>1276</v>
      </c>
      <c r="C327" s="56" t="s">
        <v>1281</v>
      </c>
      <c r="D327" s="56" t="s">
        <v>1278</v>
      </c>
      <c r="E327" s="56" t="s">
        <v>1282</v>
      </c>
      <c r="G327" s="57"/>
    </row>
    <row r="328" spans="1:7" x14ac:dyDescent="0.45">
      <c r="A328" s="56" t="s">
        <v>1283</v>
      </c>
      <c r="B328" s="56" t="s">
        <v>1276</v>
      </c>
      <c r="C328" s="56" t="s">
        <v>1284</v>
      </c>
      <c r="D328" s="56" t="s">
        <v>1278</v>
      </c>
      <c r="E328" s="56" t="s">
        <v>1285</v>
      </c>
      <c r="G328" s="57"/>
    </row>
    <row r="329" spans="1:7" x14ac:dyDescent="0.45">
      <c r="A329" s="56" t="s">
        <v>1286</v>
      </c>
      <c r="B329" s="56" t="s">
        <v>1276</v>
      </c>
      <c r="C329" s="56" t="s">
        <v>1287</v>
      </c>
      <c r="D329" s="56" t="s">
        <v>1278</v>
      </c>
      <c r="E329" s="56" t="s">
        <v>1288</v>
      </c>
      <c r="G329" s="57"/>
    </row>
    <row r="330" spans="1:7" x14ac:dyDescent="0.45">
      <c r="A330" s="56" t="s">
        <v>1289</v>
      </c>
      <c r="B330" s="56" t="s">
        <v>1276</v>
      </c>
      <c r="C330" s="56" t="s">
        <v>1290</v>
      </c>
      <c r="D330" s="56" t="s">
        <v>1278</v>
      </c>
      <c r="E330" s="56" t="s">
        <v>1291</v>
      </c>
      <c r="G330" s="57"/>
    </row>
    <row r="331" spans="1:7" x14ac:dyDescent="0.45">
      <c r="A331" s="56" t="s">
        <v>1292</v>
      </c>
      <c r="B331" s="56" t="s">
        <v>1276</v>
      </c>
      <c r="C331" s="56" t="s">
        <v>1293</v>
      </c>
      <c r="D331" s="56" t="s">
        <v>1278</v>
      </c>
      <c r="E331" s="56" t="s">
        <v>1294</v>
      </c>
      <c r="G331" s="57"/>
    </row>
    <row r="332" spans="1:7" x14ac:dyDescent="0.45">
      <c r="A332" s="56" t="s">
        <v>1295</v>
      </c>
      <c r="B332" s="56" t="s">
        <v>1276</v>
      </c>
      <c r="C332" s="56" t="s">
        <v>1296</v>
      </c>
      <c r="D332" s="56" t="s">
        <v>1278</v>
      </c>
      <c r="E332" s="56" t="s">
        <v>1297</v>
      </c>
      <c r="G332" s="57"/>
    </row>
    <row r="333" spans="1:7" x14ac:dyDescent="0.45">
      <c r="A333" s="56" t="s">
        <v>1298</v>
      </c>
      <c r="B333" s="56" t="s">
        <v>1276</v>
      </c>
      <c r="C333" s="56" t="s">
        <v>1299</v>
      </c>
      <c r="D333" s="56" t="s">
        <v>1278</v>
      </c>
      <c r="E333" s="56" t="s">
        <v>1300</v>
      </c>
      <c r="G333" s="57"/>
    </row>
    <row r="334" spans="1:7" x14ac:dyDescent="0.45">
      <c r="A334" s="56" t="s">
        <v>1301</v>
      </c>
      <c r="B334" s="56" t="s">
        <v>1276</v>
      </c>
      <c r="C334" s="56" t="s">
        <v>1302</v>
      </c>
      <c r="D334" s="56" t="s">
        <v>1278</v>
      </c>
      <c r="E334" s="56" t="s">
        <v>1303</v>
      </c>
      <c r="G334" s="57"/>
    </row>
    <row r="335" spans="1:7" x14ac:dyDescent="0.45">
      <c r="A335" s="56" t="s">
        <v>1304</v>
      </c>
      <c r="B335" s="56" t="s">
        <v>1276</v>
      </c>
      <c r="C335" s="56" t="s">
        <v>1305</v>
      </c>
      <c r="D335" s="56" t="s">
        <v>1278</v>
      </c>
      <c r="E335" s="56" t="s">
        <v>1306</v>
      </c>
      <c r="G335" s="57"/>
    </row>
    <row r="336" spans="1:7" x14ac:dyDescent="0.45">
      <c r="A336" s="56" t="s">
        <v>1307</v>
      </c>
      <c r="B336" s="56" t="s">
        <v>1276</v>
      </c>
      <c r="C336" s="56" t="s">
        <v>1308</v>
      </c>
      <c r="D336" s="56" t="s">
        <v>1278</v>
      </c>
      <c r="E336" s="56" t="s">
        <v>1309</v>
      </c>
      <c r="G336" s="57"/>
    </row>
    <row r="337" spans="1:7" x14ac:dyDescent="0.45">
      <c r="A337" s="56" t="s">
        <v>1310</v>
      </c>
      <c r="B337" s="56" t="s">
        <v>1276</v>
      </c>
      <c r="C337" s="56" t="s">
        <v>1311</v>
      </c>
      <c r="D337" s="56" t="s">
        <v>1278</v>
      </c>
      <c r="E337" s="56" t="s">
        <v>1312</v>
      </c>
      <c r="G337" s="57"/>
    </row>
    <row r="338" spans="1:7" x14ac:dyDescent="0.45">
      <c r="A338" s="56" t="s">
        <v>1313</v>
      </c>
      <c r="B338" s="56" t="s">
        <v>1276</v>
      </c>
      <c r="C338" s="56" t="s">
        <v>1314</v>
      </c>
      <c r="D338" s="56" t="s">
        <v>1278</v>
      </c>
      <c r="E338" s="56" t="s">
        <v>1315</v>
      </c>
      <c r="G338" s="57"/>
    </row>
    <row r="339" spans="1:7" x14ac:dyDescent="0.45">
      <c r="A339" s="56" t="s">
        <v>1316</v>
      </c>
      <c r="B339" s="56" t="s">
        <v>1276</v>
      </c>
      <c r="C339" s="56" t="s">
        <v>1317</v>
      </c>
      <c r="D339" s="56" t="s">
        <v>1278</v>
      </c>
      <c r="E339" s="56" t="s">
        <v>1318</v>
      </c>
      <c r="G339" s="57"/>
    </row>
    <row r="340" spans="1:7" x14ac:dyDescent="0.45">
      <c r="A340" s="56" t="s">
        <v>1319</v>
      </c>
      <c r="B340" s="56" t="s">
        <v>1276</v>
      </c>
      <c r="C340" s="56" t="s">
        <v>1320</v>
      </c>
      <c r="D340" s="56" t="s">
        <v>1278</v>
      </c>
      <c r="E340" s="56" t="s">
        <v>1321</v>
      </c>
      <c r="G340" s="57"/>
    </row>
    <row r="341" spans="1:7" x14ac:dyDescent="0.45">
      <c r="A341" s="56" t="s">
        <v>1322</v>
      </c>
      <c r="B341" s="56" t="s">
        <v>1276</v>
      </c>
      <c r="C341" s="56" t="s">
        <v>1323</v>
      </c>
      <c r="D341" s="56" t="s">
        <v>1278</v>
      </c>
      <c r="E341" s="56" t="s">
        <v>1324</v>
      </c>
      <c r="G341" s="57"/>
    </row>
    <row r="342" spans="1:7" x14ac:dyDescent="0.45">
      <c r="A342" s="56" t="s">
        <v>1325</v>
      </c>
      <c r="B342" s="56" t="s">
        <v>1276</v>
      </c>
      <c r="C342" s="56" t="s">
        <v>1326</v>
      </c>
      <c r="D342" s="56" t="s">
        <v>1278</v>
      </c>
      <c r="E342" s="56" t="s">
        <v>1327</v>
      </c>
      <c r="G342" s="57"/>
    </row>
    <row r="343" spans="1:7" x14ac:dyDescent="0.45">
      <c r="A343" s="56" t="s">
        <v>1328</v>
      </c>
      <c r="B343" s="56" t="s">
        <v>1276</v>
      </c>
      <c r="C343" s="56" t="s">
        <v>1329</v>
      </c>
      <c r="D343" s="56" t="s">
        <v>1278</v>
      </c>
      <c r="E343" s="56" t="s">
        <v>1330</v>
      </c>
      <c r="G343" s="57"/>
    </row>
    <row r="344" spans="1:7" x14ac:dyDescent="0.45">
      <c r="A344" s="56" t="s">
        <v>1331</v>
      </c>
      <c r="B344" s="56" t="s">
        <v>1276</v>
      </c>
      <c r="C344" s="56" t="s">
        <v>1332</v>
      </c>
      <c r="D344" s="56" t="s">
        <v>1278</v>
      </c>
      <c r="E344" s="56" t="s">
        <v>1333</v>
      </c>
      <c r="G344" s="57"/>
    </row>
    <row r="345" spans="1:7" x14ac:dyDescent="0.45">
      <c r="A345" s="56" t="s">
        <v>1334</v>
      </c>
      <c r="B345" s="56" t="s">
        <v>1276</v>
      </c>
      <c r="C345" s="56" t="s">
        <v>1335</v>
      </c>
      <c r="D345" s="56" t="s">
        <v>1278</v>
      </c>
      <c r="E345" s="56" t="s">
        <v>1336</v>
      </c>
      <c r="G345" s="57"/>
    </row>
    <row r="346" spans="1:7" x14ac:dyDescent="0.45">
      <c r="A346" s="56" t="s">
        <v>1337</v>
      </c>
      <c r="B346" s="56" t="s">
        <v>1276</v>
      </c>
      <c r="C346" s="56" t="s">
        <v>1338</v>
      </c>
      <c r="D346" s="56" t="s">
        <v>1278</v>
      </c>
      <c r="E346" s="56" t="s">
        <v>1339</v>
      </c>
      <c r="G346" s="57"/>
    </row>
    <row r="347" spans="1:7" x14ac:dyDescent="0.45">
      <c r="A347" s="56" t="s">
        <v>1340</v>
      </c>
      <c r="B347" s="56" t="s">
        <v>1276</v>
      </c>
      <c r="C347" s="56" t="s">
        <v>1341</v>
      </c>
      <c r="D347" s="56" t="s">
        <v>1278</v>
      </c>
      <c r="E347" s="56" t="s">
        <v>1342</v>
      </c>
      <c r="G347" s="57"/>
    </row>
    <row r="348" spans="1:7" x14ac:dyDescent="0.45">
      <c r="A348" s="56" t="s">
        <v>1343</v>
      </c>
      <c r="B348" s="56" t="s">
        <v>1276</v>
      </c>
      <c r="C348" s="56" t="s">
        <v>1344</v>
      </c>
      <c r="D348" s="56" t="s">
        <v>1278</v>
      </c>
      <c r="E348" s="56" t="s">
        <v>1345</v>
      </c>
      <c r="G348" s="57"/>
    </row>
    <row r="349" spans="1:7" x14ac:dyDescent="0.45">
      <c r="A349" s="56" t="s">
        <v>1346</v>
      </c>
      <c r="B349" s="56" t="s">
        <v>1276</v>
      </c>
      <c r="C349" s="56" t="s">
        <v>1347</v>
      </c>
      <c r="D349" s="56" t="s">
        <v>1278</v>
      </c>
      <c r="E349" s="56" t="s">
        <v>1348</v>
      </c>
      <c r="G349" s="57"/>
    </row>
    <row r="350" spans="1:7" x14ac:dyDescent="0.45">
      <c r="A350" s="56" t="s">
        <v>1349</v>
      </c>
      <c r="B350" s="56" t="s">
        <v>1276</v>
      </c>
      <c r="C350" s="56" t="s">
        <v>1350</v>
      </c>
      <c r="D350" s="56" t="s">
        <v>1278</v>
      </c>
      <c r="E350" s="56" t="s">
        <v>1351</v>
      </c>
      <c r="G350" s="57"/>
    </row>
    <row r="351" spans="1:7" x14ac:dyDescent="0.45">
      <c r="A351" s="56" t="s">
        <v>1352</v>
      </c>
      <c r="B351" s="56" t="s">
        <v>1276</v>
      </c>
      <c r="C351" s="56" t="s">
        <v>1353</v>
      </c>
      <c r="D351" s="56" t="s">
        <v>1278</v>
      </c>
      <c r="E351" s="56" t="s">
        <v>1354</v>
      </c>
      <c r="G351" s="57"/>
    </row>
    <row r="352" spans="1:7" x14ac:dyDescent="0.45">
      <c r="A352" s="56" t="s">
        <v>1355</v>
      </c>
      <c r="B352" s="56" t="s">
        <v>1276</v>
      </c>
      <c r="C352" s="56" t="s">
        <v>1356</v>
      </c>
      <c r="D352" s="56" t="s">
        <v>1278</v>
      </c>
      <c r="E352" s="56" t="s">
        <v>1357</v>
      </c>
      <c r="G352" s="57"/>
    </row>
    <row r="353" spans="1:7" x14ac:dyDescent="0.45">
      <c r="A353" s="56" t="s">
        <v>1358</v>
      </c>
      <c r="B353" s="56" t="s">
        <v>1276</v>
      </c>
      <c r="C353" s="56" t="s">
        <v>1359</v>
      </c>
      <c r="D353" s="56" t="s">
        <v>1278</v>
      </c>
      <c r="E353" s="56" t="s">
        <v>1360</v>
      </c>
      <c r="G353" s="57"/>
    </row>
    <row r="354" spans="1:7" x14ac:dyDescent="0.45">
      <c r="A354" s="56" t="s">
        <v>1361</v>
      </c>
      <c r="B354" s="56" t="s">
        <v>1276</v>
      </c>
      <c r="C354" s="56" t="s">
        <v>1362</v>
      </c>
      <c r="D354" s="56" t="s">
        <v>1278</v>
      </c>
      <c r="E354" s="56" t="s">
        <v>1363</v>
      </c>
      <c r="G354" s="57"/>
    </row>
    <row r="355" spans="1:7" x14ac:dyDescent="0.45">
      <c r="A355" s="56" t="s">
        <v>1364</v>
      </c>
      <c r="B355" s="56" t="s">
        <v>1276</v>
      </c>
      <c r="C355" s="56" t="s">
        <v>1365</v>
      </c>
      <c r="D355" s="56" t="s">
        <v>1278</v>
      </c>
      <c r="E355" s="56" t="s">
        <v>1366</v>
      </c>
      <c r="G355" s="57"/>
    </row>
    <row r="356" spans="1:7" x14ac:dyDescent="0.45">
      <c r="A356" s="56" t="s">
        <v>1367</v>
      </c>
      <c r="B356" s="56" t="s">
        <v>1276</v>
      </c>
      <c r="C356" s="56" t="s">
        <v>1368</v>
      </c>
      <c r="D356" s="56" t="s">
        <v>1278</v>
      </c>
      <c r="E356" s="56" t="s">
        <v>1369</v>
      </c>
      <c r="G356" s="57"/>
    </row>
    <row r="357" spans="1:7" x14ac:dyDescent="0.45">
      <c r="A357" s="56" t="s">
        <v>1370</v>
      </c>
      <c r="B357" s="56" t="s">
        <v>1276</v>
      </c>
      <c r="C357" s="56" t="s">
        <v>1371</v>
      </c>
      <c r="D357" s="56" t="s">
        <v>1278</v>
      </c>
      <c r="E357" s="56" t="s">
        <v>1372</v>
      </c>
      <c r="G357" s="57"/>
    </row>
    <row r="358" spans="1:7" x14ac:dyDescent="0.45">
      <c r="A358" s="56" t="s">
        <v>1373</v>
      </c>
      <c r="B358" s="56" t="s">
        <v>1276</v>
      </c>
      <c r="C358" s="56" t="s">
        <v>1374</v>
      </c>
      <c r="D358" s="56" t="s">
        <v>1278</v>
      </c>
      <c r="E358" s="56" t="s">
        <v>1375</v>
      </c>
      <c r="G358" s="57"/>
    </row>
    <row r="359" spans="1:7" x14ac:dyDescent="0.45">
      <c r="A359" s="56" t="s">
        <v>1376</v>
      </c>
      <c r="B359" s="56" t="s">
        <v>1276</v>
      </c>
      <c r="C359" s="56" t="s">
        <v>1377</v>
      </c>
      <c r="D359" s="56" t="s">
        <v>1278</v>
      </c>
      <c r="E359" s="56" t="s">
        <v>1378</v>
      </c>
      <c r="G359" s="57"/>
    </row>
    <row r="360" spans="1:7" x14ac:dyDescent="0.45">
      <c r="A360" s="56" t="s">
        <v>1379</v>
      </c>
      <c r="B360" s="56" t="s">
        <v>1276</v>
      </c>
      <c r="C360" s="56" t="s">
        <v>1380</v>
      </c>
      <c r="D360" s="56" t="s">
        <v>1278</v>
      </c>
      <c r="E360" s="56" t="s">
        <v>1381</v>
      </c>
      <c r="G360" s="57"/>
    </row>
    <row r="361" spans="1:7" x14ac:dyDescent="0.45">
      <c r="A361" s="52" t="s">
        <v>1382</v>
      </c>
      <c r="B361" s="52" t="s">
        <v>281</v>
      </c>
      <c r="C361" s="53"/>
      <c r="D361" s="54" t="s">
        <v>1383</v>
      </c>
      <c r="E361" s="53"/>
      <c r="G361" s="57"/>
    </row>
    <row r="362" spans="1:7" x14ac:dyDescent="0.45">
      <c r="A362" s="56" t="s">
        <v>1384</v>
      </c>
      <c r="B362" s="56" t="s">
        <v>1385</v>
      </c>
      <c r="C362" s="56" t="s">
        <v>1386</v>
      </c>
      <c r="D362" s="56" t="s">
        <v>1387</v>
      </c>
      <c r="E362" s="56" t="s">
        <v>1388</v>
      </c>
      <c r="G362" s="57"/>
    </row>
    <row r="363" spans="1:7" x14ac:dyDescent="0.45">
      <c r="A363" s="56" t="s">
        <v>1389</v>
      </c>
      <c r="B363" s="56" t="s">
        <v>1385</v>
      </c>
      <c r="C363" s="56" t="s">
        <v>1390</v>
      </c>
      <c r="D363" s="56" t="s">
        <v>1387</v>
      </c>
      <c r="E363" s="56" t="s">
        <v>1391</v>
      </c>
      <c r="G363" s="57"/>
    </row>
    <row r="364" spans="1:7" x14ac:dyDescent="0.45">
      <c r="A364" s="56" t="s">
        <v>1392</v>
      </c>
      <c r="B364" s="56" t="s">
        <v>1385</v>
      </c>
      <c r="C364" s="56" t="s">
        <v>1393</v>
      </c>
      <c r="D364" s="56" t="s">
        <v>1387</v>
      </c>
      <c r="E364" s="56" t="s">
        <v>1394</v>
      </c>
      <c r="G364" s="57"/>
    </row>
    <row r="365" spans="1:7" x14ac:dyDescent="0.45">
      <c r="A365" s="56" t="s">
        <v>1395</v>
      </c>
      <c r="B365" s="56" t="s">
        <v>1385</v>
      </c>
      <c r="C365" s="56" t="s">
        <v>1396</v>
      </c>
      <c r="D365" s="56" t="s">
        <v>1387</v>
      </c>
      <c r="E365" s="56" t="s">
        <v>1397</v>
      </c>
      <c r="G365" s="57"/>
    </row>
    <row r="366" spans="1:7" x14ac:dyDescent="0.45">
      <c r="A366" s="56" t="s">
        <v>1398</v>
      </c>
      <c r="B366" s="56" t="s">
        <v>1385</v>
      </c>
      <c r="C366" s="56" t="s">
        <v>1399</v>
      </c>
      <c r="D366" s="56" t="s">
        <v>1387</v>
      </c>
      <c r="E366" s="56" t="s">
        <v>1400</v>
      </c>
      <c r="G366" s="57"/>
    </row>
    <row r="367" spans="1:7" x14ac:dyDescent="0.45">
      <c r="A367" s="56" t="s">
        <v>1401</v>
      </c>
      <c r="B367" s="56" t="s">
        <v>1385</v>
      </c>
      <c r="C367" s="56" t="s">
        <v>1402</v>
      </c>
      <c r="D367" s="56" t="s">
        <v>1387</v>
      </c>
      <c r="E367" s="56" t="s">
        <v>1403</v>
      </c>
      <c r="G367" s="57"/>
    </row>
    <row r="368" spans="1:7" x14ac:dyDescent="0.45">
      <c r="A368" s="56" t="s">
        <v>1404</v>
      </c>
      <c r="B368" s="56" t="s">
        <v>1385</v>
      </c>
      <c r="C368" s="56" t="s">
        <v>1405</v>
      </c>
      <c r="D368" s="56" t="s">
        <v>1387</v>
      </c>
      <c r="E368" s="56" t="s">
        <v>1406</v>
      </c>
      <c r="G368" s="57"/>
    </row>
    <row r="369" spans="1:7" x14ac:dyDescent="0.45">
      <c r="A369" s="56" t="s">
        <v>1407</v>
      </c>
      <c r="B369" s="56" t="s">
        <v>1385</v>
      </c>
      <c r="C369" s="56" t="s">
        <v>1408</v>
      </c>
      <c r="D369" s="56" t="s">
        <v>1387</v>
      </c>
      <c r="E369" s="56" t="s">
        <v>1409</v>
      </c>
      <c r="G369" s="57"/>
    </row>
    <row r="370" spans="1:7" x14ac:dyDescent="0.45">
      <c r="A370" s="56" t="s">
        <v>1410</v>
      </c>
      <c r="B370" s="56" t="s">
        <v>1385</v>
      </c>
      <c r="C370" s="56" t="s">
        <v>1411</v>
      </c>
      <c r="D370" s="56" t="s">
        <v>1387</v>
      </c>
      <c r="E370" s="56" t="s">
        <v>1412</v>
      </c>
      <c r="G370" s="57"/>
    </row>
    <row r="371" spans="1:7" x14ac:dyDescent="0.45">
      <c r="A371" s="56" t="s">
        <v>1413</v>
      </c>
      <c r="B371" s="56" t="s">
        <v>1385</v>
      </c>
      <c r="C371" s="56" t="s">
        <v>1414</v>
      </c>
      <c r="D371" s="56" t="s">
        <v>1387</v>
      </c>
      <c r="E371" s="56" t="s">
        <v>1415</v>
      </c>
      <c r="G371" s="57"/>
    </row>
    <row r="372" spans="1:7" x14ac:dyDescent="0.45">
      <c r="A372" s="56" t="s">
        <v>1416</v>
      </c>
      <c r="B372" s="56" t="s">
        <v>1385</v>
      </c>
      <c r="C372" s="56" t="s">
        <v>1417</v>
      </c>
      <c r="D372" s="56" t="s">
        <v>1387</v>
      </c>
      <c r="E372" s="56" t="s">
        <v>1418</v>
      </c>
      <c r="G372" s="57"/>
    </row>
    <row r="373" spans="1:7" x14ac:dyDescent="0.45">
      <c r="A373" s="56" t="s">
        <v>1419</v>
      </c>
      <c r="B373" s="56" t="s">
        <v>1385</v>
      </c>
      <c r="C373" s="56" t="s">
        <v>383</v>
      </c>
      <c r="D373" s="56" t="s">
        <v>1387</v>
      </c>
      <c r="E373" s="56" t="s">
        <v>384</v>
      </c>
      <c r="G373" s="57"/>
    </row>
    <row r="374" spans="1:7" x14ac:dyDescent="0.45">
      <c r="A374" s="56" t="s">
        <v>1420</v>
      </c>
      <c r="B374" s="56" t="s">
        <v>1385</v>
      </c>
      <c r="C374" s="56" t="s">
        <v>1421</v>
      </c>
      <c r="D374" s="56" t="s">
        <v>1387</v>
      </c>
      <c r="E374" s="56" t="s">
        <v>1422</v>
      </c>
      <c r="G374" s="57"/>
    </row>
    <row r="375" spans="1:7" x14ac:dyDescent="0.45">
      <c r="A375" s="56" t="s">
        <v>1423</v>
      </c>
      <c r="B375" s="56" t="s">
        <v>1385</v>
      </c>
      <c r="C375" s="56" t="s">
        <v>1424</v>
      </c>
      <c r="D375" s="56" t="s">
        <v>1387</v>
      </c>
      <c r="E375" s="56" t="s">
        <v>1425</v>
      </c>
      <c r="G375" s="57"/>
    </row>
    <row r="376" spans="1:7" x14ac:dyDescent="0.45">
      <c r="A376" s="56" t="s">
        <v>1426</v>
      </c>
      <c r="B376" s="56" t="s">
        <v>1385</v>
      </c>
      <c r="C376" s="56" t="s">
        <v>1427</v>
      </c>
      <c r="D376" s="56" t="s">
        <v>1387</v>
      </c>
      <c r="E376" s="56" t="s">
        <v>1428</v>
      </c>
      <c r="G376" s="57"/>
    </row>
    <row r="377" spans="1:7" x14ac:dyDescent="0.45">
      <c r="A377" s="56" t="s">
        <v>1429</v>
      </c>
      <c r="B377" s="56" t="s">
        <v>1385</v>
      </c>
      <c r="C377" s="56" t="s">
        <v>1430</v>
      </c>
      <c r="D377" s="56" t="s">
        <v>1387</v>
      </c>
      <c r="E377" s="56" t="s">
        <v>1431</v>
      </c>
      <c r="G377" s="57"/>
    </row>
    <row r="378" spans="1:7" x14ac:dyDescent="0.45">
      <c r="A378" s="56" t="s">
        <v>1432</v>
      </c>
      <c r="B378" s="56" t="s">
        <v>1385</v>
      </c>
      <c r="C378" s="56" t="s">
        <v>1433</v>
      </c>
      <c r="D378" s="56" t="s">
        <v>1387</v>
      </c>
      <c r="E378" s="56" t="s">
        <v>1434</v>
      </c>
      <c r="G378" s="57"/>
    </row>
    <row r="379" spans="1:7" x14ac:dyDescent="0.45">
      <c r="A379" s="56" t="s">
        <v>1435</v>
      </c>
      <c r="B379" s="56" t="s">
        <v>1385</v>
      </c>
      <c r="C379" s="56" t="s">
        <v>1436</v>
      </c>
      <c r="D379" s="56" t="s">
        <v>1387</v>
      </c>
      <c r="E379" s="56" t="s">
        <v>1437</v>
      </c>
      <c r="G379" s="57"/>
    </row>
    <row r="380" spans="1:7" x14ac:dyDescent="0.45">
      <c r="A380" s="56" t="s">
        <v>1438</v>
      </c>
      <c r="B380" s="56" t="s">
        <v>1385</v>
      </c>
      <c r="C380" s="56" t="s">
        <v>1439</v>
      </c>
      <c r="D380" s="56" t="s">
        <v>1387</v>
      </c>
      <c r="E380" s="56" t="s">
        <v>1440</v>
      </c>
      <c r="G380" s="57"/>
    </row>
    <row r="381" spans="1:7" x14ac:dyDescent="0.45">
      <c r="A381" s="56" t="s">
        <v>1441</v>
      </c>
      <c r="B381" s="56" t="s">
        <v>1385</v>
      </c>
      <c r="C381" s="56" t="s">
        <v>1442</v>
      </c>
      <c r="D381" s="56" t="s">
        <v>1387</v>
      </c>
      <c r="E381" s="56" t="s">
        <v>1443</v>
      </c>
      <c r="G381" s="57"/>
    </row>
    <row r="382" spans="1:7" x14ac:dyDescent="0.45">
      <c r="A382" s="56" t="s">
        <v>1444</v>
      </c>
      <c r="B382" s="56" t="s">
        <v>1385</v>
      </c>
      <c r="C382" s="56" t="s">
        <v>1445</v>
      </c>
      <c r="D382" s="56" t="s">
        <v>1387</v>
      </c>
      <c r="E382" s="56" t="s">
        <v>1446</v>
      </c>
      <c r="G382" s="57"/>
    </row>
    <row r="383" spans="1:7" x14ac:dyDescent="0.45">
      <c r="A383" s="56" t="s">
        <v>1447</v>
      </c>
      <c r="B383" s="56" t="s">
        <v>1385</v>
      </c>
      <c r="C383" s="56" t="s">
        <v>1448</v>
      </c>
      <c r="D383" s="56" t="s">
        <v>1387</v>
      </c>
      <c r="E383" s="56" t="s">
        <v>1449</v>
      </c>
      <c r="G383" s="57"/>
    </row>
    <row r="384" spans="1:7" x14ac:dyDescent="0.45">
      <c r="A384" s="56" t="s">
        <v>1450</v>
      </c>
      <c r="B384" s="56" t="s">
        <v>1385</v>
      </c>
      <c r="C384" s="56" t="s">
        <v>1451</v>
      </c>
      <c r="D384" s="56" t="s">
        <v>1387</v>
      </c>
      <c r="E384" s="56" t="s">
        <v>1452</v>
      </c>
      <c r="G384" s="57"/>
    </row>
    <row r="385" spans="1:7" x14ac:dyDescent="0.45">
      <c r="A385" s="56" t="s">
        <v>1453</v>
      </c>
      <c r="B385" s="56" t="s">
        <v>1385</v>
      </c>
      <c r="C385" s="56" t="s">
        <v>1454</v>
      </c>
      <c r="D385" s="56" t="s">
        <v>1387</v>
      </c>
      <c r="E385" s="56" t="s">
        <v>1455</v>
      </c>
      <c r="G385" s="57"/>
    </row>
    <row r="386" spans="1:7" x14ac:dyDescent="0.45">
      <c r="A386" s="56" t="s">
        <v>1456</v>
      </c>
      <c r="B386" s="56" t="s">
        <v>1385</v>
      </c>
      <c r="C386" s="56" t="s">
        <v>1457</v>
      </c>
      <c r="D386" s="56" t="s">
        <v>1387</v>
      </c>
      <c r="E386" s="56" t="s">
        <v>1458</v>
      </c>
      <c r="G386" s="57"/>
    </row>
    <row r="387" spans="1:7" x14ac:dyDescent="0.45">
      <c r="A387" s="56" t="s">
        <v>1459</v>
      </c>
      <c r="B387" s="56" t="s">
        <v>1385</v>
      </c>
      <c r="C387" s="56" t="s">
        <v>1460</v>
      </c>
      <c r="D387" s="56" t="s">
        <v>1387</v>
      </c>
      <c r="E387" s="56" t="s">
        <v>1461</v>
      </c>
      <c r="G387" s="57"/>
    </row>
    <row r="388" spans="1:7" x14ac:dyDescent="0.45">
      <c r="A388" s="56" t="s">
        <v>1462</v>
      </c>
      <c r="B388" s="56" t="s">
        <v>1385</v>
      </c>
      <c r="C388" s="56" t="s">
        <v>1463</v>
      </c>
      <c r="D388" s="56" t="s">
        <v>1387</v>
      </c>
      <c r="E388" s="56" t="s">
        <v>1464</v>
      </c>
      <c r="G388" s="57"/>
    </row>
    <row r="389" spans="1:7" x14ac:dyDescent="0.45">
      <c r="A389" s="56" t="s">
        <v>1465</v>
      </c>
      <c r="B389" s="56" t="s">
        <v>1385</v>
      </c>
      <c r="C389" s="56" t="s">
        <v>1466</v>
      </c>
      <c r="D389" s="56" t="s">
        <v>1387</v>
      </c>
      <c r="E389" s="56" t="s">
        <v>1467</v>
      </c>
      <c r="G389" s="57"/>
    </row>
    <row r="390" spans="1:7" x14ac:dyDescent="0.45">
      <c r="A390" s="56" t="s">
        <v>1468</v>
      </c>
      <c r="B390" s="56" t="s">
        <v>1385</v>
      </c>
      <c r="C390" s="56" t="s">
        <v>1469</v>
      </c>
      <c r="D390" s="56" t="s">
        <v>1387</v>
      </c>
      <c r="E390" s="56" t="s">
        <v>1470</v>
      </c>
      <c r="G390" s="57"/>
    </row>
    <row r="391" spans="1:7" x14ac:dyDescent="0.45">
      <c r="A391" s="56" t="s">
        <v>1471</v>
      </c>
      <c r="B391" s="56" t="s">
        <v>1385</v>
      </c>
      <c r="C391" s="56" t="s">
        <v>1472</v>
      </c>
      <c r="D391" s="56" t="s">
        <v>1387</v>
      </c>
      <c r="E391" s="56" t="s">
        <v>1473</v>
      </c>
      <c r="G391" s="57"/>
    </row>
    <row r="392" spans="1:7" x14ac:dyDescent="0.45">
      <c r="A392" s="56" t="s">
        <v>1474</v>
      </c>
      <c r="B392" s="56" t="s">
        <v>1385</v>
      </c>
      <c r="C392" s="56" t="s">
        <v>1475</v>
      </c>
      <c r="D392" s="56" t="s">
        <v>1387</v>
      </c>
      <c r="E392" s="56" t="s">
        <v>1476</v>
      </c>
      <c r="G392" s="57"/>
    </row>
    <row r="393" spans="1:7" x14ac:dyDescent="0.45">
      <c r="A393" s="56" t="s">
        <v>1477</v>
      </c>
      <c r="B393" s="56" t="s">
        <v>1385</v>
      </c>
      <c r="C393" s="56" t="s">
        <v>1338</v>
      </c>
      <c r="D393" s="56" t="s">
        <v>1387</v>
      </c>
      <c r="E393" s="56" t="s">
        <v>1339</v>
      </c>
      <c r="G393" s="57"/>
    </row>
    <row r="394" spans="1:7" x14ac:dyDescent="0.45">
      <c r="A394" s="56" t="s">
        <v>1478</v>
      </c>
      <c r="B394" s="56" t="s">
        <v>1385</v>
      </c>
      <c r="C394" s="56" t="s">
        <v>1479</v>
      </c>
      <c r="D394" s="56" t="s">
        <v>1387</v>
      </c>
      <c r="E394" s="56" t="s">
        <v>1480</v>
      </c>
      <c r="G394" s="57"/>
    </row>
    <row r="395" spans="1:7" x14ac:dyDescent="0.45">
      <c r="A395" s="56" t="s">
        <v>1481</v>
      </c>
      <c r="B395" s="56" t="s">
        <v>1385</v>
      </c>
      <c r="C395" s="56" t="s">
        <v>1482</v>
      </c>
      <c r="D395" s="56" t="s">
        <v>1387</v>
      </c>
      <c r="E395" s="56" t="s">
        <v>1483</v>
      </c>
      <c r="G395" s="57"/>
    </row>
    <row r="396" spans="1:7" x14ac:dyDescent="0.45">
      <c r="A396" s="56" t="s">
        <v>1484</v>
      </c>
      <c r="B396" s="56" t="s">
        <v>1385</v>
      </c>
      <c r="C396" s="56" t="s">
        <v>1485</v>
      </c>
      <c r="D396" s="56" t="s">
        <v>1387</v>
      </c>
      <c r="E396" s="56" t="s">
        <v>1486</v>
      </c>
      <c r="G396" s="57"/>
    </row>
    <row r="397" spans="1:7" x14ac:dyDescent="0.45">
      <c r="A397" s="56" t="s">
        <v>1487</v>
      </c>
      <c r="B397" s="56" t="s">
        <v>1385</v>
      </c>
      <c r="C397" s="56" t="s">
        <v>1488</v>
      </c>
      <c r="D397" s="56" t="s">
        <v>1387</v>
      </c>
      <c r="E397" s="56" t="s">
        <v>1489</v>
      </c>
      <c r="G397" s="57"/>
    </row>
    <row r="398" spans="1:7" x14ac:dyDescent="0.45">
      <c r="A398" s="56" t="s">
        <v>1490</v>
      </c>
      <c r="B398" s="56" t="s">
        <v>1385</v>
      </c>
      <c r="C398" s="56" t="s">
        <v>1491</v>
      </c>
      <c r="D398" s="56" t="s">
        <v>1387</v>
      </c>
      <c r="E398" s="56" t="s">
        <v>1492</v>
      </c>
      <c r="G398" s="57"/>
    </row>
    <row r="399" spans="1:7" x14ac:dyDescent="0.45">
      <c r="A399" s="56" t="s">
        <v>1493</v>
      </c>
      <c r="B399" s="56" t="s">
        <v>1385</v>
      </c>
      <c r="C399" s="56" t="s">
        <v>1494</v>
      </c>
      <c r="D399" s="56" t="s">
        <v>1387</v>
      </c>
      <c r="E399" s="56" t="s">
        <v>1495</v>
      </c>
      <c r="G399" s="57"/>
    </row>
    <row r="400" spans="1:7" x14ac:dyDescent="0.45">
      <c r="A400" s="56" t="s">
        <v>1496</v>
      </c>
      <c r="B400" s="56" t="s">
        <v>1385</v>
      </c>
      <c r="C400" s="56" t="s">
        <v>1497</v>
      </c>
      <c r="D400" s="56" t="s">
        <v>1387</v>
      </c>
      <c r="E400" s="56" t="s">
        <v>1498</v>
      </c>
      <c r="G400" s="57"/>
    </row>
    <row r="401" spans="1:7" x14ac:dyDescent="0.45">
      <c r="A401" s="56" t="s">
        <v>1499</v>
      </c>
      <c r="B401" s="56" t="s">
        <v>1385</v>
      </c>
      <c r="C401" s="56" t="s">
        <v>1500</v>
      </c>
      <c r="D401" s="56" t="s">
        <v>1387</v>
      </c>
      <c r="E401" s="56" t="s">
        <v>1501</v>
      </c>
      <c r="G401" s="57"/>
    </row>
    <row r="402" spans="1:7" x14ac:dyDescent="0.45">
      <c r="A402" s="56" t="s">
        <v>1502</v>
      </c>
      <c r="B402" s="56" t="s">
        <v>1385</v>
      </c>
      <c r="C402" s="56" t="s">
        <v>1503</v>
      </c>
      <c r="D402" s="56" t="s">
        <v>1387</v>
      </c>
      <c r="E402" s="56" t="s">
        <v>1504</v>
      </c>
      <c r="G402" s="57"/>
    </row>
    <row r="403" spans="1:7" x14ac:dyDescent="0.45">
      <c r="A403" s="56" t="s">
        <v>1505</v>
      </c>
      <c r="B403" s="56" t="s">
        <v>1385</v>
      </c>
      <c r="C403" s="56" t="s">
        <v>1506</v>
      </c>
      <c r="D403" s="56" t="s">
        <v>1387</v>
      </c>
      <c r="E403" s="56" t="s">
        <v>1507</v>
      </c>
      <c r="G403" s="57"/>
    </row>
    <row r="404" spans="1:7" x14ac:dyDescent="0.45">
      <c r="A404" s="56" t="s">
        <v>1508</v>
      </c>
      <c r="B404" s="56" t="s">
        <v>1385</v>
      </c>
      <c r="C404" s="56" t="s">
        <v>1509</v>
      </c>
      <c r="D404" s="56" t="s">
        <v>1387</v>
      </c>
      <c r="E404" s="56" t="s">
        <v>1510</v>
      </c>
      <c r="G404" s="57"/>
    </row>
    <row r="405" spans="1:7" x14ac:dyDescent="0.45">
      <c r="A405" s="56" t="s">
        <v>1511</v>
      </c>
      <c r="B405" s="56" t="s">
        <v>1385</v>
      </c>
      <c r="C405" s="56" t="s">
        <v>1512</v>
      </c>
      <c r="D405" s="56" t="s">
        <v>1387</v>
      </c>
      <c r="E405" s="56" t="s">
        <v>1513</v>
      </c>
      <c r="G405" s="57"/>
    </row>
    <row r="406" spans="1:7" x14ac:dyDescent="0.45">
      <c r="A406" s="56" t="s">
        <v>1514</v>
      </c>
      <c r="B406" s="56" t="s">
        <v>1385</v>
      </c>
      <c r="C406" s="56" t="s">
        <v>1515</v>
      </c>
      <c r="D406" s="56" t="s">
        <v>1387</v>
      </c>
      <c r="E406" s="56" t="s">
        <v>1516</v>
      </c>
      <c r="G406" s="57"/>
    </row>
    <row r="407" spans="1:7" x14ac:dyDescent="0.45">
      <c r="A407" s="56" t="s">
        <v>1517</v>
      </c>
      <c r="B407" s="56" t="s">
        <v>1385</v>
      </c>
      <c r="C407" s="56" t="s">
        <v>1518</v>
      </c>
      <c r="D407" s="56" t="s">
        <v>1387</v>
      </c>
      <c r="E407" s="56" t="s">
        <v>1519</v>
      </c>
      <c r="G407" s="57"/>
    </row>
    <row r="408" spans="1:7" x14ac:dyDescent="0.45">
      <c r="A408" s="56" t="s">
        <v>1520</v>
      </c>
      <c r="B408" s="56" t="s">
        <v>1385</v>
      </c>
      <c r="C408" s="56" t="s">
        <v>1521</v>
      </c>
      <c r="D408" s="56" t="s">
        <v>1387</v>
      </c>
      <c r="E408" s="56" t="s">
        <v>1522</v>
      </c>
      <c r="G408" s="57"/>
    </row>
    <row r="409" spans="1:7" x14ac:dyDescent="0.45">
      <c r="A409" s="56" t="s">
        <v>1523</v>
      </c>
      <c r="B409" s="56" t="s">
        <v>1385</v>
      </c>
      <c r="C409" s="56" t="s">
        <v>1524</v>
      </c>
      <c r="D409" s="56" t="s">
        <v>1387</v>
      </c>
      <c r="E409" s="56" t="s">
        <v>1525</v>
      </c>
      <c r="G409" s="57"/>
    </row>
    <row r="410" spans="1:7" x14ac:dyDescent="0.45">
      <c r="A410" s="56" t="s">
        <v>1526</v>
      </c>
      <c r="B410" s="56" t="s">
        <v>1385</v>
      </c>
      <c r="C410" s="56" t="s">
        <v>1527</v>
      </c>
      <c r="D410" s="56" t="s">
        <v>1387</v>
      </c>
      <c r="E410" s="56" t="s">
        <v>1528</v>
      </c>
      <c r="G410" s="57"/>
    </row>
    <row r="411" spans="1:7" x14ac:dyDescent="0.45">
      <c r="A411" s="56" t="s">
        <v>1529</v>
      </c>
      <c r="B411" s="56" t="s">
        <v>1385</v>
      </c>
      <c r="C411" s="56" t="s">
        <v>1530</v>
      </c>
      <c r="D411" s="56" t="s">
        <v>1387</v>
      </c>
      <c r="E411" s="56" t="s">
        <v>1531</v>
      </c>
      <c r="G411" s="57"/>
    </row>
    <row r="412" spans="1:7" x14ac:dyDescent="0.45">
      <c r="A412" s="56" t="s">
        <v>1532</v>
      </c>
      <c r="B412" s="56" t="s">
        <v>1385</v>
      </c>
      <c r="C412" s="56" t="s">
        <v>1533</v>
      </c>
      <c r="D412" s="56" t="s">
        <v>1387</v>
      </c>
      <c r="E412" s="56" t="s">
        <v>1534</v>
      </c>
      <c r="G412" s="57"/>
    </row>
    <row r="413" spans="1:7" x14ac:dyDescent="0.45">
      <c r="A413" s="56" t="s">
        <v>1535</v>
      </c>
      <c r="B413" s="56" t="s">
        <v>1385</v>
      </c>
      <c r="C413" s="56" t="s">
        <v>1536</v>
      </c>
      <c r="D413" s="56" t="s">
        <v>1387</v>
      </c>
      <c r="E413" s="56" t="s">
        <v>1537</v>
      </c>
      <c r="G413" s="57"/>
    </row>
    <row r="414" spans="1:7" x14ac:dyDescent="0.45">
      <c r="A414" s="56" t="s">
        <v>1538</v>
      </c>
      <c r="B414" s="56" t="s">
        <v>1385</v>
      </c>
      <c r="C414" s="56" t="s">
        <v>1539</v>
      </c>
      <c r="D414" s="56" t="s">
        <v>1387</v>
      </c>
      <c r="E414" s="56" t="s">
        <v>1540</v>
      </c>
      <c r="G414" s="57"/>
    </row>
    <row r="415" spans="1:7" x14ac:dyDescent="0.45">
      <c r="A415" s="56" t="s">
        <v>1541</v>
      </c>
      <c r="B415" s="56" t="s">
        <v>1385</v>
      </c>
      <c r="C415" s="56" t="s">
        <v>1542</v>
      </c>
      <c r="D415" s="56" t="s">
        <v>1387</v>
      </c>
      <c r="E415" s="56" t="s">
        <v>1543</v>
      </c>
      <c r="G415" s="57"/>
    </row>
    <row r="416" spans="1:7" x14ac:dyDescent="0.45">
      <c r="A416" s="56" t="s">
        <v>1544</v>
      </c>
      <c r="B416" s="56" t="s">
        <v>1385</v>
      </c>
      <c r="C416" s="56" t="s">
        <v>1545</v>
      </c>
      <c r="D416" s="56" t="s">
        <v>1387</v>
      </c>
      <c r="E416" s="56" t="s">
        <v>1546</v>
      </c>
      <c r="G416" s="57"/>
    </row>
    <row r="417" spans="1:7" x14ac:dyDescent="0.45">
      <c r="A417" s="56" t="s">
        <v>1547</v>
      </c>
      <c r="B417" s="56" t="s">
        <v>1385</v>
      </c>
      <c r="C417" s="56" t="s">
        <v>1548</v>
      </c>
      <c r="D417" s="56" t="s">
        <v>1387</v>
      </c>
      <c r="E417" s="56" t="s">
        <v>1549</v>
      </c>
      <c r="G417" s="57"/>
    </row>
    <row r="418" spans="1:7" x14ac:dyDescent="0.45">
      <c r="A418" s="56" t="s">
        <v>1550</v>
      </c>
      <c r="B418" s="56" t="s">
        <v>1385</v>
      </c>
      <c r="C418" s="56" t="s">
        <v>1551</v>
      </c>
      <c r="D418" s="56" t="s">
        <v>1387</v>
      </c>
      <c r="E418" s="56" t="s">
        <v>1552</v>
      </c>
      <c r="G418" s="57"/>
    </row>
    <row r="419" spans="1:7" x14ac:dyDescent="0.45">
      <c r="A419" s="56" t="s">
        <v>1553</v>
      </c>
      <c r="B419" s="56" t="s">
        <v>1385</v>
      </c>
      <c r="C419" s="56" t="s">
        <v>1554</v>
      </c>
      <c r="D419" s="56" t="s">
        <v>1387</v>
      </c>
      <c r="E419" s="56" t="s">
        <v>1555</v>
      </c>
      <c r="G419" s="57"/>
    </row>
    <row r="420" spans="1:7" x14ac:dyDescent="0.45">
      <c r="A420" s="56" t="s">
        <v>1556</v>
      </c>
      <c r="B420" s="56" t="s">
        <v>1385</v>
      </c>
      <c r="C420" s="56" t="s">
        <v>1557</v>
      </c>
      <c r="D420" s="56" t="s">
        <v>1387</v>
      </c>
      <c r="E420" s="56" t="s">
        <v>1558</v>
      </c>
      <c r="G420" s="57"/>
    </row>
    <row r="421" spans="1:7" x14ac:dyDescent="0.45">
      <c r="A421" s="52" t="s">
        <v>1559</v>
      </c>
      <c r="B421" s="52" t="s">
        <v>285</v>
      </c>
      <c r="C421" s="53"/>
      <c r="D421" s="54" t="s">
        <v>1560</v>
      </c>
      <c r="E421" s="53"/>
      <c r="G421" s="57"/>
    </row>
    <row r="422" spans="1:7" x14ac:dyDescent="0.45">
      <c r="A422" s="56" t="s">
        <v>1561</v>
      </c>
      <c r="B422" s="56" t="s">
        <v>1562</v>
      </c>
      <c r="C422" s="56" t="s">
        <v>1563</v>
      </c>
      <c r="D422" s="56" t="s">
        <v>1564</v>
      </c>
      <c r="E422" s="56" t="s">
        <v>1565</v>
      </c>
      <c r="G422" s="57"/>
    </row>
    <row r="423" spans="1:7" x14ac:dyDescent="0.45">
      <c r="A423" s="56" t="s">
        <v>1566</v>
      </c>
      <c r="B423" s="56" t="s">
        <v>1562</v>
      </c>
      <c r="C423" s="56" t="s">
        <v>1567</v>
      </c>
      <c r="D423" s="56" t="s">
        <v>1564</v>
      </c>
      <c r="E423" s="56" t="s">
        <v>1568</v>
      </c>
      <c r="G423" s="57"/>
    </row>
    <row r="424" spans="1:7" x14ac:dyDescent="0.45">
      <c r="A424" s="56" t="s">
        <v>1569</v>
      </c>
      <c r="B424" s="56" t="s">
        <v>1562</v>
      </c>
      <c r="C424" s="56" t="s">
        <v>1570</v>
      </c>
      <c r="D424" s="56" t="s">
        <v>1564</v>
      </c>
      <c r="E424" s="56" t="s">
        <v>1571</v>
      </c>
      <c r="G424" s="57"/>
    </row>
    <row r="425" spans="1:7" x14ac:dyDescent="0.45">
      <c r="A425" s="56" t="s">
        <v>1572</v>
      </c>
      <c r="B425" s="56" t="s">
        <v>1562</v>
      </c>
      <c r="C425" s="56" t="s">
        <v>1573</v>
      </c>
      <c r="D425" s="56" t="s">
        <v>1564</v>
      </c>
      <c r="E425" s="56" t="s">
        <v>1574</v>
      </c>
      <c r="G425" s="57"/>
    </row>
    <row r="426" spans="1:7" x14ac:dyDescent="0.45">
      <c r="A426" s="56" t="s">
        <v>1575</v>
      </c>
      <c r="B426" s="56" t="s">
        <v>1562</v>
      </c>
      <c r="C426" s="56" t="s">
        <v>1576</v>
      </c>
      <c r="D426" s="56" t="s">
        <v>1564</v>
      </c>
      <c r="E426" s="56" t="s">
        <v>1577</v>
      </c>
      <c r="G426" s="57"/>
    </row>
    <row r="427" spans="1:7" x14ac:dyDescent="0.45">
      <c r="A427" s="56" t="s">
        <v>1578</v>
      </c>
      <c r="B427" s="56" t="s">
        <v>1562</v>
      </c>
      <c r="C427" s="56" t="s">
        <v>1579</v>
      </c>
      <c r="D427" s="56" t="s">
        <v>1564</v>
      </c>
      <c r="E427" s="56" t="s">
        <v>1580</v>
      </c>
      <c r="G427" s="57"/>
    </row>
    <row r="428" spans="1:7" x14ac:dyDescent="0.45">
      <c r="A428" s="56" t="s">
        <v>1581</v>
      </c>
      <c r="B428" s="56" t="s">
        <v>1562</v>
      </c>
      <c r="C428" s="56" t="s">
        <v>1582</v>
      </c>
      <c r="D428" s="56" t="s">
        <v>1564</v>
      </c>
      <c r="E428" s="56" t="s">
        <v>1583</v>
      </c>
      <c r="G428" s="57"/>
    </row>
    <row r="429" spans="1:7" x14ac:dyDescent="0.45">
      <c r="A429" s="56" t="s">
        <v>1584</v>
      </c>
      <c r="B429" s="56" t="s">
        <v>1562</v>
      </c>
      <c r="C429" s="56" t="s">
        <v>1585</v>
      </c>
      <c r="D429" s="56" t="s">
        <v>1564</v>
      </c>
      <c r="E429" s="56" t="s">
        <v>1586</v>
      </c>
      <c r="G429" s="57"/>
    </row>
    <row r="430" spans="1:7" x14ac:dyDescent="0.45">
      <c r="A430" s="56" t="s">
        <v>1587</v>
      </c>
      <c r="B430" s="56" t="s">
        <v>1562</v>
      </c>
      <c r="C430" s="56" t="s">
        <v>1588</v>
      </c>
      <c r="D430" s="56" t="s">
        <v>1564</v>
      </c>
      <c r="E430" s="56" t="s">
        <v>1589</v>
      </c>
      <c r="G430" s="57"/>
    </row>
    <row r="431" spans="1:7" x14ac:dyDescent="0.45">
      <c r="A431" s="56" t="s">
        <v>1590</v>
      </c>
      <c r="B431" s="56" t="s">
        <v>1562</v>
      </c>
      <c r="C431" s="56" t="s">
        <v>1591</v>
      </c>
      <c r="D431" s="56" t="s">
        <v>1564</v>
      </c>
      <c r="E431" s="56" t="s">
        <v>1592</v>
      </c>
      <c r="G431" s="57"/>
    </row>
    <row r="432" spans="1:7" x14ac:dyDescent="0.45">
      <c r="A432" s="56" t="s">
        <v>1593</v>
      </c>
      <c r="B432" s="56" t="s">
        <v>1562</v>
      </c>
      <c r="C432" s="56" t="s">
        <v>1594</v>
      </c>
      <c r="D432" s="56" t="s">
        <v>1564</v>
      </c>
      <c r="E432" s="56" t="s">
        <v>1595</v>
      </c>
      <c r="G432" s="57"/>
    </row>
    <row r="433" spans="1:7" x14ac:dyDescent="0.45">
      <c r="A433" s="56" t="s">
        <v>1596</v>
      </c>
      <c r="B433" s="56" t="s">
        <v>1562</v>
      </c>
      <c r="C433" s="56" t="s">
        <v>1597</v>
      </c>
      <c r="D433" s="56" t="s">
        <v>1564</v>
      </c>
      <c r="E433" s="56" t="s">
        <v>1598</v>
      </c>
      <c r="G433" s="57"/>
    </row>
    <row r="434" spans="1:7" x14ac:dyDescent="0.45">
      <c r="A434" s="56" t="s">
        <v>1599</v>
      </c>
      <c r="B434" s="56" t="s">
        <v>1562</v>
      </c>
      <c r="C434" s="56" t="s">
        <v>1600</v>
      </c>
      <c r="D434" s="56" t="s">
        <v>1564</v>
      </c>
      <c r="E434" s="56" t="s">
        <v>1601</v>
      </c>
      <c r="G434" s="57"/>
    </row>
    <row r="435" spans="1:7" x14ac:dyDescent="0.45">
      <c r="A435" s="56" t="s">
        <v>1602</v>
      </c>
      <c r="B435" s="56" t="s">
        <v>1562</v>
      </c>
      <c r="C435" s="56" t="s">
        <v>1603</v>
      </c>
      <c r="D435" s="56" t="s">
        <v>1564</v>
      </c>
      <c r="E435" s="56" t="s">
        <v>1604</v>
      </c>
      <c r="G435" s="57"/>
    </row>
    <row r="436" spans="1:7" x14ac:dyDescent="0.45">
      <c r="A436" s="56" t="s">
        <v>1605</v>
      </c>
      <c r="B436" s="56" t="s">
        <v>1562</v>
      </c>
      <c r="C436" s="56" t="s">
        <v>1606</v>
      </c>
      <c r="D436" s="56" t="s">
        <v>1564</v>
      </c>
      <c r="E436" s="56" t="s">
        <v>1607</v>
      </c>
      <c r="G436" s="57"/>
    </row>
    <row r="437" spans="1:7" x14ac:dyDescent="0.45">
      <c r="A437" s="56" t="s">
        <v>1608</v>
      </c>
      <c r="B437" s="56" t="s">
        <v>1562</v>
      </c>
      <c r="C437" s="56" t="s">
        <v>1609</v>
      </c>
      <c r="D437" s="56" t="s">
        <v>1564</v>
      </c>
      <c r="E437" s="56" t="s">
        <v>1610</v>
      </c>
      <c r="G437" s="57"/>
    </row>
    <row r="438" spans="1:7" x14ac:dyDescent="0.45">
      <c r="A438" s="56" t="s">
        <v>1611</v>
      </c>
      <c r="B438" s="56" t="s">
        <v>1562</v>
      </c>
      <c r="C438" s="56" t="s">
        <v>1612</v>
      </c>
      <c r="D438" s="56" t="s">
        <v>1564</v>
      </c>
      <c r="E438" s="56" t="s">
        <v>1613</v>
      </c>
      <c r="G438" s="57"/>
    </row>
    <row r="439" spans="1:7" x14ac:dyDescent="0.45">
      <c r="A439" s="56" t="s">
        <v>1614</v>
      </c>
      <c r="B439" s="56" t="s">
        <v>1562</v>
      </c>
      <c r="C439" s="56" t="s">
        <v>1615</v>
      </c>
      <c r="D439" s="56" t="s">
        <v>1564</v>
      </c>
      <c r="E439" s="56" t="s">
        <v>1616</v>
      </c>
      <c r="G439" s="57"/>
    </row>
    <row r="440" spans="1:7" x14ac:dyDescent="0.45">
      <c r="A440" s="56" t="s">
        <v>1617</v>
      </c>
      <c r="B440" s="56" t="s">
        <v>1562</v>
      </c>
      <c r="C440" s="56" t="s">
        <v>1618</v>
      </c>
      <c r="D440" s="56" t="s">
        <v>1564</v>
      </c>
      <c r="E440" s="56" t="s">
        <v>1619</v>
      </c>
      <c r="G440" s="57"/>
    </row>
    <row r="441" spans="1:7" x14ac:dyDescent="0.45">
      <c r="A441" s="56" t="s">
        <v>1620</v>
      </c>
      <c r="B441" s="56" t="s">
        <v>1562</v>
      </c>
      <c r="C441" s="56" t="s">
        <v>1621</v>
      </c>
      <c r="D441" s="56" t="s">
        <v>1564</v>
      </c>
      <c r="E441" s="56" t="s">
        <v>1622</v>
      </c>
      <c r="G441" s="57"/>
    </row>
    <row r="442" spans="1:7" x14ac:dyDescent="0.45">
      <c r="A442" s="56" t="s">
        <v>1623</v>
      </c>
      <c r="B442" s="56" t="s">
        <v>1562</v>
      </c>
      <c r="C442" s="56" t="s">
        <v>1624</v>
      </c>
      <c r="D442" s="56" t="s">
        <v>1564</v>
      </c>
      <c r="E442" s="56" t="s">
        <v>1625</v>
      </c>
      <c r="G442" s="57"/>
    </row>
    <row r="443" spans="1:7" x14ac:dyDescent="0.45">
      <c r="A443" s="56" t="s">
        <v>1626</v>
      </c>
      <c r="B443" s="56" t="s">
        <v>1562</v>
      </c>
      <c r="C443" s="56" t="s">
        <v>1627</v>
      </c>
      <c r="D443" s="56" t="s">
        <v>1564</v>
      </c>
      <c r="E443" s="56" t="s">
        <v>1628</v>
      </c>
      <c r="G443" s="57"/>
    </row>
    <row r="444" spans="1:7" x14ac:dyDescent="0.45">
      <c r="A444" s="56" t="s">
        <v>1629</v>
      </c>
      <c r="B444" s="56" t="s">
        <v>1562</v>
      </c>
      <c r="C444" s="56" t="s">
        <v>1630</v>
      </c>
      <c r="D444" s="56" t="s">
        <v>1564</v>
      </c>
      <c r="E444" s="56" t="s">
        <v>1631</v>
      </c>
      <c r="G444" s="57"/>
    </row>
    <row r="445" spans="1:7" x14ac:dyDescent="0.45">
      <c r="A445" s="56" t="s">
        <v>1632</v>
      </c>
      <c r="B445" s="56" t="s">
        <v>1562</v>
      </c>
      <c r="C445" s="56" t="s">
        <v>1633</v>
      </c>
      <c r="D445" s="56" t="s">
        <v>1564</v>
      </c>
      <c r="E445" s="56" t="s">
        <v>1634</v>
      </c>
      <c r="G445" s="57"/>
    </row>
    <row r="446" spans="1:7" x14ac:dyDescent="0.45">
      <c r="A446" s="56" t="s">
        <v>1635</v>
      </c>
      <c r="B446" s="56" t="s">
        <v>1562</v>
      </c>
      <c r="C446" s="56" t="s">
        <v>1636</v>
      </c>
      <c r="D446" s="56" t="s">
        <v>1564</v>
      </c>
      <c r="E446" s="56" t="s">
        <v>1637</v>
      </c>
      <c r="G446" s="57"/>
    </row>
    <row r="447" spans="1:7" x14ac:dyDescent="0.45">
      <c r="A447" s="56" t="s">
        <v>1638</v>
      </c>
      <c r="B447" s="56" t="s">
        <v>1562</v>
      </c>
      <c r="C447" s="56" t="s">
        <v>1639</v>
      </c>
      <c r="D447" s="56" t="s">
        <v>1564</v>
      </c>
      <c r="E447" s="56" t="s">
        <v>1640</v>
      </c>
      <c r="G447" s="57"/>
    </row>
    <row r="448" spans="1:7" x14ac:dyDescent="0.45">
      <c r="A448" s="56" t="s">
        <v>1641</v>
      </c>
      <c r="B448" s="56" t="s">
        <v>1562</v>
      </c>
      <c r="C448" s="56" t="s">
        <v>1642</v>
      </c>
      <c r="D448" s="56" t="s">
        <v>1564</v>
      </c>
      <c r="E448" s="56" t="s">
        <v>1643</v>
      </c>
      <c r="G448" s="57"/>
    </row>
    <row r="449" spans="1:7" x14ac:dyDescent="0.45">
      <c r="A449" s="56" t="s">
        <v>1644</v>
      </c>
      <c r="B449" s="56" t="s">
        <v>1562</v>
      </c>
      <c r="C449" s="56" t="s">
        <v>1645</v>
      </c>
      <c r="D449" s="56" t="s">
        <v>1564</v>
      </c>
      <c r="E449" s="56" t="s">
        <v>1646</v>
      </c>
      <c r="G449" s="57"/>
    </row>
    <row r="450" spans="1:7" x14ac:dyDescent="0.45">
      <c r="A450" s="56" t="s">
        <v>1647</v>
      </c>
      <c r="B450" s="56" t="s">
        <v>1562</v>
      </c>
      <c r="C450" s="56" t="s">
        <v>1648</v>
      </c>
      <c r="D450" s="56" t="s">
        <v>1564</v>
      </c>
      <c r="E450" s="56" t="s">
        <v>1649</v>
      </c>
      <c r="G450" s="57"/>
    </row>
    <row r="451" spans="1:7" x14ac:dyDescent="0.45">
      <c r="A451" s="56" t="s">
        <v>1650</v>
      </c>
      <c r="B451" s="56" t="s">
        <v>1562</v>
      </c>
      <c r="C451" s="56" t="s">
        <v>1651</v>
      </c>
      <c r="D451" s="56" t="s">
        <v>1564</v>
      </c>
      <c r="E451" s="56" t="s">
        <v>1652</v>
      </c>
      <c r="G451" s="57"/>
    </row>
    <row r="452" spans="1:7" x14ac:dyDescent="0.45">
      <c r="A452" s="56" t="s">
        <v>1653</v>
      </c>
      <c r="B452" s="56" t="s">
        <v>1562</v>
      </c>
      <c r="C452" s="56" t="s">
        <v>1654</v>
      </c>
      <c r="D452" s="56" t="s">
        <v>1564</v>
      </c>
      <c r="E452" s="56" t="s">
        <v>1655</v>
      </c>
      <c r="G452" s="57"/>
    </row>
    <row r="453" spans="1:7" x14ac:dyDescent="0.45">
      <c r="A453" s="56" t="s">
        <v>1656</v>
      </c>
      <c r="B453" s="56" t="s">
        <v>1562</v>
      </c>
      <c r="C453" s="56" t="s">
        <v>1657</v>
      </c>
      <c r="D453" s="56" t="s">
        <v>1564</v>
      </c>
      <c r="E453" s="56" t="s">
        <v>1658</v>
      </c>
      <c r="G453" s="57"/>
    </row>
    <row r="454" spans="1:7" x14ac:dyDescent="0.45">
      <c r="A454" s="56" t="s">
        <v>1659</v>
      </c>
      <c r="B454" s="56" t="s">
        <v>1562</v>
      </c>
      <c r="C454" s="56" t="s">
        <v>1660</v>
      </c>
      <c r="D454" s="56" t="s">
        <v>1564</v>
      </c>
      <c r="E454" s="56" t="s">
        <v>1661</v>
      </c>
      <c r="G454" s="57"/>
    </row>
    <row r="455" spans="1:7" x14ac:dyDescent="0.45">
      <c r="A455" s="56" t="s">
        <v>1662</v>
      </c>
      <c r="B455" s="56" t="s">
        <v>1562</v>
      </c>
      <c r="C455" s="56" t="s">
        <v>1663</v>
      </c>
      <c r="D455" s="56" t="s">
        <v>1564</v>
      </c>
      <c r="E455" s="56" t="s">
        <v>1664</v>
      </c>
      <c r="G455" s="57"/>
    </row>
    <row r="456" spans="1:7" x14ac:dyDescent="0.45">
      <c r="A456" s="56" t="s">
        <v>1665</v>
      </c>
      <c r="B456" s="56" t="s">
        <v>1562</v>
      </c>
      <c r="C456" s="56" t="s">
        <v>1666</v>
      </c>
      <c r="D456" s="56" t="s">
        <v>1564</v>
      </c>
      <c r="E456" s="56" t="s">
        <v>1667</v>
      </c>
      <c r="G456" s="57"/>
    </row>
    <row r="457" spans="1:7" x14ac:dyDescent="0.45">
      <c r="A457" s="56" t="s">
        <v>1668</v>
      </c>
      <c r="B457" s="56" t="s">
        <v>1562</v>
      </c>
      <c r="C457" s="56" t="s">
        <v>1669</v>
      </c>
      <c r="D457" s="56" t="s">
        <v>1564</v>
      </c>
      <c r="E457" s="56" t="s">
        <v>1670</v>
      </c>
      <c r="G457" s="57"/>
    </row>
    <row r="458" spans="1:7" x14ac:dyDescent="0.45">
      <c r="A458" s="56" t="s">
        <v>1671</v>
      </c>
      <c r="B458" s="56" t="s">
        <v>1562</v>
      </c>
      <c r="C458" s="56" t="s">
        <v>1672</v>
      </c>
      <c r="D458" s="56" t="s">
        <v>1564</v>
      </c>
      <c r="E458" s="56" t="s">
        <v>1673</v>
      </c>
      <c r="G458" s="57"/>
    </row>
    <row r="459" spans="1:7" x14ac:dyDescent="0.45">
      <c r="A459" s="56" t="s">
        <v>1674</v>
      </c>
      <c r="B459" s="56" t="s">
        <v>1562</v>
      </c>
      <c r="C459" s="56" t="s">
        <v>1675</v>
      </c>
      <c r="D459" s="56" t="s">
        <v>1564</v>
      </c>
      <c r="E459" s="56" t="s">
        <v>1676</v>
      </c>
      <c r="G459" s="57"/>
    </row>
    <row r="460" spans="1:7" x14ac:dyDescent="0.45">
      <c r="A460" s="56" t="s">
        <v>1677</v>
      </c>
      <c r="B460" s="56" t="s">
        <v>1562</v>
      </c>
      <c r="C460" s="56" t="s">
        <v>1678</v>
      </c>
      <c r="D460" s="56" t="s">
        <v>1564</v>
      </c>
      <c r="E460" s="56" t="s">
        <v>1679</v>
      </c>
      <c r="G460" s="57"/>
    </row>
    <row r="461" spans="1:7" x14ac:dyDescent="0.45">
      <c r="A461" s="56" t="s">
        <v>1680</v>
      </c>
      <c r="B461" s="56" t="s">
        <v>1562</v>
      </c>
      <c r="C461" s="56" t="s">
        <v>1681</v>
      </c>
      <c r="D461" s="56" t="s">
        <v>1564</v>
      </c>
      <c r="E461" s="56" t="s">
        <v>1682</v>
      </c>
      <c r="G461" s="57"/>
    </row>
    <row r="462" spans="1:7" x14ac:dyDescent="0.45">
      <c r="A462" s="56" t="s">
        <v>1683</v>
      </c>
      <c r="B462" s="56" t="s">
        <v>1562</v>
      </c>
      <c r="C462" s="56" t="s">
        <v>1684</v>
      </c>
      <c r="D462" s="56" t="s">
        <v>1564</v>
      </c>
      <c r="E462" s="56" t="s">
        <v>1685</v>
      </c>
      <c r="G462" s="57"/>
    </row>
    <row r="463" spans="1:7" x14ac:dyDescent="0.45">
      <c r="A463" s="56" t="s">
        <v>1686</v>
      </c>
      <c r="B463" s="56" t="s">
        <v>1562</v>
      </c>
      <c r="C463" s="56" t="s">
        <v>1687</v>
      </c>
      <c r="D463" s="56" t="s">
        <v>1564</v>
      </c>
      <c r="E463" s="56" t="s">
        <v>1688</v>
      </c>
      <c r="G463" s="57"/>
    </row>
    <row r="464" spans="1:7" x14ac:dyDescent="0.45">
      <c r="A464" s="56" t="s">
        <v>1689</v>
      </c>
      <c r="B464" s="56" t="s">
        <v>1562</v>
      </c>
      <c r="C464" s="56" t="s">
        <v>1690</v>
      </c>
      <c r="D464" s="56" t="s">
        <v>1564</v>
      </c>
      <c r="E464" s="56" t="s">
        <v>1691</v>
      </c>
      <c r="G464" s="57"/>
    </row>
    <row r="465" spans="1:7" x14ac:dyDescent="0.45">
      <c r="A465" s="56" t="s">
        <v>1692</v>
      </c>
      <c r="B465" s="56" t="s">
        <v>1562</v>
      </c>
      <c r="C465" s="56" t="s">
        <v>1693</v>
      </c>
      <c r="D465" s="56" t="s">
        <v>1564</v>
      </c>
      <c r="E465" s="56" t="s">
        <v>1694</v>
      </c>
      <c r="G465" s="57"/>
    </row>
    <row r="466" spans="1:7" x14ac:dyDescent="0.45">
      <c r="A466" s="52" t="s">
        <v>1695</v>
      </c>
      <c r="B466" s="52" t="s">
        <v>289</v>
      </c>
      <c r="C466" s="53"/>
      <c r="D466" s="54" t="s">
        <v>1696</v>
      </c>
      <c r="E466" s="53"/>
      <c r="G466" s="57"/>
    </row>
    <row r="467" spans="1:7" x14ac:dyDescent="0.45">
      <c r="A467" s="56" t="s">
        <v>1697</v>
      </c>
      <c r="B467" s="56" t="s">
        <v>1698</v>
      </c>
      <c r="C467" s="56" t="s">
        <v>1699</v>
      </c>
      <c r="D467" s="56" t="s">
        <v>1700</v>
      </c>
      <c r="E467" s="56" t="s">
        <v>1701</v>
      </c>
      <c r="G467" s="57"/>
    </row>
    <row r="468" spans="1:7" x14ac:dyDescent="0.45">
      <c r="A468" s="56" t="s">
        <v>1702</v>
      </c>
      <c r="B468" s="56" t="s">
        <v>1698</v>
      </c>
      <c r="C468" s="56" t="s">
        <v>1703</v>
      </c>
      <c r="D468" s="56" t="s">
        <v>1700</v>
      </c>
      <c r="E468" s="56" t="s">
        <v>1704</v>
      </c>
      <c r="G468" s="57"/>
    </row>
    <row r="469" spans="1:7" x14ac:dyDescent="0.45">
      <c r="A469" s="56" t="s">
        <v>1705</v>
      </c>
      <c r="B469" s="56" t="s">
        <v>1698</v>
      </c>
      <c r="C469" s="56" t="s">
        <v>1706</v>
      </c>
      <c r="D469" s="56" t="s">
        <v>1700</v>
      </c>
      <c r="E469" s="56" t="s">
        <v>1707</v>
      </c>
      <c r="G469" s="57"/>
    </row>
    <row r="470" spans="1:7" x14ac:dyDescent="0.45">
      <c r="A470" s="56" t="s">
        <v>1708</v>
      </c>
      <c r="B470" s="56" t="s">
        <v>1698</v>
      </c>
      <c r="C470" s="56" t="s">
        <v>1709</v>
      </c>
      <c r="D470" s="56" t="s">
        <v>1700</v>
      </c>
      <c r="E470" s="56" t="s">
        <v>1710</v>
      </c>
      <c r="G470" s="57"/>
    </row>
    <row r="471" spans="1:7" x14ac:dyDescent="0.45">
      <c r="A471" s="56" t="s">
        <v>1711</v>
      </c>
      <c r="B471" s="56" t="s">
        <v>1698</v>
      </c>
      <c r="C471" s="56" t="s">
        <v>1712</v>
      </c>
      <c r="D471" s="56" t="s">
        <v>1700</v>
      </c>
      <c r="E471" s="56" t="s">
        <v>1713</v>
      </c>
      <c r="G471" s="57"/>
    </row>
    <row r="472" spans="1:7" x14ac:dyDescent="0.45">
      <c r="A472" s="56" t="s">
        <v>1714</v>
      </c>
      <c r="B472" s="56" t="s">
        <v>1698</v>
      </c>
      <c r="C472" s="56" t="s">
        <v>1715</v>
      </c>
      <c r="D472" s="56" t="s">
        <v>1700</v>
      </c>
      <c r="E472" s="56" t="s">
        <v>1716</v>
      </c>
      <c r="G472" s="57"/>
    </row>
    <row r="473" spans="1:7" x14ac:dyDescent="0.45">
      <c r="A473" s="56" t="s">
        <v>1717</v>
      </c>
      <c r="B473" s="56" t="s">
        <v>1698</v>
      </c>
      <c r="C473" s="56" t="s">
        <v>1718</v>
      </c>
      <c r="D473" s="56" t="s">
        <v>1700</v>
      </c>
      <c r="E473" s="56" t="s">
        <v>1719</v>
      </c>
      <c r="G473" s="57"/>
    </row>
    <row r="474" spans="1:7" x14ac:dyDescent="0.45">
      <c r="A474" s="56" t="s">
        <v>1720</v>
      </c>
      <c r="B474" s="56" t="s">
        <v>1698</v>
      </c>
      <c r="C474" s="56" t="s">
        <v>1721</v>
      </c>
      <c r="D474" s="56" t="s">
        <v>1700</v>
      </c>
      <c r="E474" s="56" t="s">
        <v>1722</v>
      </c>
      <c r="G474" s="57"/>
    </row>
    <row r="475" spans="1:7" x14ac:dyDescent="0.45">
      <c r="A475" s="56" t="s">
        <v>1723</v>
      </c>
      <c r="B475" s="56" t="s">
        <v>1698</v>
      </c>
      <c r="C475" s="56" t="s">
        <v>1724</v>
      </c>
      <c r="D475" s="56" t="s">
        <v>1700</v>
      </c>
      <c r="E475" s="56" t="s">
        <v>1725</v>
      </c>
      <c r="G475" s="57"/>
    </row>
    <row r="476" spans="1:7" x14ac:dyDescent="0.45">
      <c r="A476" s="56" t="s">
        <v>1726</v>
      </c>
      <c r="B476" s="56" t="s">
        <v>1698</v>
      </c>
      <c r="C476" s="56" t="s">
        <v>1727</v>
      </c>
      <c r="D476" s="56" t="s">
        <v>1700</v>
      </c>
      <c r="E476" s="56" t="s">
        <v>1728</v>
      </c>
      <c r="G476" s="57"/>
    </row>
    <row r="477" spans="1:7" x14ac:dyDescent="0.45">
      <c r="A477" s="56" t="s">
        <v>1729</v>
      </c>
      <c r="B477" s="56" t="s">
        <v>1698</v>
      </c>
      <c r="C477" s="56" t="s">
        <v>1730</v>
      </c>
      <c r="D477" s="56" t="s">
        <v>1700</v>
      </c>
      <c r="E477" s="56" t="s">
        <v>1731</v>
      </c>
      <c r="G477" s="57"/>
    </row>
    <row r="478" spans="1:7" x14ac:dyDescent="0.45">
      <c r="A478" s="56" t="s">
        <v>1732</v>
      </c>
      <c r="B478" s="56" t="s">
        <v>1698</v>
      </c>
      <c r="C478" s="56" t="s">
        <v>1733</v>
      </c>
      <c r="D478" s="56" t="s">
        <v>1700</v>
      </c>
      <c r="E478" s="56" t="s">
        <v>1734</v>
      </c>
      <c r="G478" s="57"/>
    </row>
    <row r="479" spans="1:7" x14ac:dyDescent="0.45">
      <c r="A479" s="56" t="s">
        <v>1735</v>
      </c>
      <c r="B479" s="56" t="s">
        <v>1698</v>
      </c>
      <c r="C479" s="56" t="s">
        <v>1736</v>
      </c>
      <c r="D479" s="56" t="s">
        <v>1700</v>
      </c>
      <c r="E479" s="56" t="s">
        <v>1737</v>
      </c>
      <c r="G479" s="57"/>
    </row>
    <row r="480" spans="1:7" x14ac:dyDescent="0.45">
      <c r="A480" s="56" t="s">
        <v>1738</v>
      </c>
      <c r="B480" s="56" t="s">
        <v>1698</v>
      </c>
      <c r="C480" s="56" t="s">
        <v>1739</v>
      </c>
      <c r="D480" s="56" t="s">
        <v>1700</v>
      </c>
      <c r="E480" s="56" t="s">
        <v>1740</v>
      </c>
      <c r="G480" s="57"/>
    </row>
    <row r="481" spans="1:7" x14ac:dyDescent="0.45">
      <c r="A481" s="56" t="s">
        <v>1741</v>
      </c>
      <c r="B481" s="56" t="s">
        <v>1698</v>
      </c>
      <c r="C481" s="56" t="s">
        <v>1742</v>
      </c>
      <c r="D481" s="56" t="s">
        <v>1700</v>
      </c>
      <c r="E481" s="56" t="s">
        <v>1743</v>
      </c>
      <c r="G481" s="57"/>
    </row>
    <row r="482" spans="1:7" x14ac:dyDescent="0.45">
      <c r="A482" s="56" t="s">
        <v>1744</v>
      </c>
      <c r="B482" s="56" t="s">
        <v>1698</v>
      </c>
      <c r="C482" s="56" t="s">
        <v>1745</v>
      </c>
      <c r="D482" s="56" t="s">
        <v>1700</v>
      </c>
      <c r="E482" s="56" t="s">
        <v>1746</v>
      </c>
      <c r="G482" s="57"/>
    </row>
    <row r="483" spans="1:7" x14ac:dyDescent="0.45">
      <c r="A483" s="56" t="s">
        <v>1747</v>
      </c>
      <c r="B483" s="56" t="s">
        <v>1698</v>
      </c>
      <c r="C483" s="56" t="s">
        <v>1748</v>
      </c>
      <c r="D483" s="56" t="s">
        <v>1700</v>
      </c>
      <c r="E483" s="56" t="s">
        <v>1749</v>
      </c>
      <c r="G483" s="57"/>
    </row>
    <row r="484" spans="1:7" x14ac:dyDescent="0.45">
      <c r="A484" s="56" t="s">
        <v>1750</v>
      </c>
      <c r="B484" s="56" t="s">
        <v>1698</v>
      </c>
      <c r="C484" s="56" t="s">
        <v>1751</v>
      </c>
      <c r="D484" s="56" t="s">
        <v>1700</v>
      </c>
      <c r="E484" s="56" t="s">
        <v>1752</v>
      </c>
      <c r="G484" s="57"/>
    </row>
    <row r="485" spans="1:7" x14ac:dyDescent="0.45">
      <c r="A485" s="56" t="s">
        <v>1753</v>
      </c>
      <c r="B485" s="56" t="s">
        <v>1698</v>
      </c>
      <c r="C485" s="56" t="s">
        <v>1754</v>
      </c>
      <c r="D485" s="56" t="s">
        <v>1700</v>
      </c>
      <c r="E485" s="56" t="s">
        <v>1755</v>
      </c>
      <c r="G485" s="57"/>
    </row>
    <row r="486" spans="1:7" x14ac:dyDescent="0.45">
      <c r="A486" s="56" t="s">
        <v>1756</v>
      </c>
      <c r="B486" s="56" t="s">
        <v>1698</v>
      </c>
      <c r="C486" s="56" t="s">
        <v>1757</v>
      </c>
      <c r="D486" s="56" t="s">
        <v>1700</v>
      </c>
      <c r="E486" s="56" t="s">
        <v>1758</v>
      </c>
      <c r="G486" s="57"/>
    </row>
    <row r="487" spans="1:7" x14ac:dyDescent="0.45">
      <c r="A487" s="56" t="s">
        <v>1759</v>
      </c>
      <c r="B487" s="56" t="s">
        <v>1698</v>
      </c>
      <c r="C487" s="56" t="s">
        <v>1760</v>
      </c>
      <c r="D487" s="56" t="s">
        <v>1700</v>
      </c>
      <c r="E487" s="56" t="s">
        <v>1761</v>
      </c>
      <c r="G487" s="57"/>
    </row>
    <row r="488" spans="1:7" x14ac:dyDescent="0.45">
      <c r="A488" s="56" t="s">
        <v>1762</v>
      </c>
      <c r="B488" s="56" t="s">
        <v>1698</v>
      </c>
      <c r="C488" s="56" t="s">
        <v>1763</v>
      </c>
      <c r="D488" s="56" t="s">
        <v>1700</v>
      </c>
      <c r="E488" s="56" t="s">
        <v>1764</v>
      </c>
      <c r="G488" s="57"/>
    </row>
    <row r="489" spans="1:7" x14ac:dyDescent="0.45">
      <c r="A489" s="56" t="s">
        <v>1765</v>
      </c>
      <c r="B489" s="56" t="s">
        <v>1698</v>
      </c>
      <c r="C489" s="56" t="s">
        <v>1766</v>
      </c>
      <c r="D489" s="56" t="s">
        <v>1700</v>
      </c>
      <c r="E489" s="56" t="s">
        <v>1767</v>
      </c>
      <c r="G489" s="57"/>
    </row>
    <row r="490" spans="1:7" x14ac:dyDescent="0.45">
      <c r="A490" s="56" t="s">
        <v>1768</v>
      </c>
      <c r="B490" s="56" t="s">
        <v>1698</v>
      </c>
      <c r="C490" s="56" t="s">
        <v>1769</v>
      </c>
      <c r="D490" s="56" t="s">
        <v>1700</v>
      </c>
      <c r="E490" s="56" t="s">
        <v>1770</v>
      </c>
      <c r="G490" s="57"/>
    </row>
    <row r="491" spans="1:7" x14ac:dyDescent="0.45">
      <c r="A491" s="56" t="s">
        <v>1771</v>
      </c>
      <c r="B491" s="56" t="s">
        <v>1698</v>
      </c>
      <c r="C491" s="56" t="s">
        <v>1772</v>
      </c>
      <c r="D491" s="56" t="s">
        <v>1700</v>
      </c>
      <c r="E491" s="56" t="s">
        <v>1773</v>
      </c>
      <c r="G491" s="57"/>
    </row>
    <row r="492" spans="1:7" x14ac:dyDescent="0.45">
      <c r="A492" s="52" t="s">
        <v>1774</v>
      </c>
      <c r="B492" s="52" t="s">
        <v>293</v>
      </c>
      <c r="C492" s="53"/>
      <c r="D492" s="54" t="s">
        <v>1775</v>
      </c>
      <c r="E492" s="53"/>
      <c r="G492" s="57"/>
    </row>
    <row r="493" spans="1:7" x14ac:dyDescent="0.45">
      <c r="A493" s="56" t="s">
        <v>1776</v>
      </c>
      <c r="B493" s="56" t="s">
        <v>1777</v>
      </c>
      <c r="C493" s="56" t="s">
        <v>1778</v>
      </c>
      <c r="D493" s="56" t="s">
        <v>1779</v>
      </c>
      <c r="E493" s="56" t="s">
        <v>1780</v>
      </c>
      <c r="G493" s="57"/>
    </row>
    <row r="494" spans="1:7" x14ac:dyDescent="0.45">
      <c r="A494" s="56" t="s">
        <v>1781</v>
      </c>
      <c r="B494" s="56" t="s">
        <v>1777</v>
      </c>
      <c r="C494" s="56" t="s">
        <v>1782</v>
      </c>
      <c r="D494" s="56" t="s">
        <v>1779</v>
      </c>
      <c r="E494" s="56" t="s">
        <v>1783</v>
      </c>
      <c r="G494" s="57"/>
    </row>
    <row r="495" spans="1:7" x14ac:dyDescent="0.45">
      <c r="A495" s="56" t="s">
        <v>1784</v>
      </c>
      <c r="B495" s="56" t="s">
        <v>1777</v>
      </c>
      <c r="C495" s="56" t="s">
        <v>1785</v>
      </c>
      <c r="D495" s="56" t="s">
        <v>1779</v>
      </c>
      <c r="E495" s="56" t="s">
        <v>1786</v>
      </c>
      <c r="G495" s="57"/>
    </row>
    <row r="496" spans="1:7" x14ac:dyDescent="0.45">
      <c r="A496" s="56" t="s">
        <v>1787</v>
      </c>
      <c r="B496" s="56" t="s">
        <v>1777</v>
      </c>
      <c r="C496" s="56" t="s">
        <v>1788</v>
      </c>
      <c r="D496" s="56" t="s">
        <v>1779</v>
      </c>
      <c r="E496" s="56" t="s">
        <v>1789</v>
      </c>
      <c r="G496" s="57"/>
    </row>
    <row r="497" spans="1:7" x14ac:dyDescent="0.45">
      <c r="A497" s="56" t="s">
        <v>1790</v>
      </c>
      <c r="B497" s="56" t="s">
        <v>1777</v>
      </c>
      <c r="C497" s="56" t="s">
        <v>1791</v>
      </c>
      <c r="D497" s="56" t="s">
        <v>1779</v>
      </c>
      <c r="E497" s="56" t="s">
        <v>1792</v>
      </c>
      <c r="G497" s="57"/>
    </row>
    <row r="498" spans="1:7" x14ac:dyDescent="0.45">
      <c r="A498" s="56" t="s">
        <v>1793</v>
      </c>
      <c r="B498" s="56" t="s">
        <v>1777</v>
      </c>
      <c r="C498" s="56" t="s">
        <v>1794</v>
      </c>
      <c r="D498" s="56" t="s">
        <v>1779</v>
      </c>
      <c r="E498" s="56" t="s">
        <v>1795</v>
      </c>
      <c r="G498" s="57"/>
    </row>
    <row r="499" spans="1:7" x14ac:dyDescent="0.45">
      <c r="A499" s="56" t="s">
        <v>1796</v>
      </c>
      <c r="B499" s="56" t="s">
        <v>1777</v>
      </c>
      <c r="C499" s="56" t="s">
        <v>1797</v>
      </c>
      <c r="D499" s="56" t="s">
        <v>1779</v>
      </c>
      <c r="E499" s="56" t="s">
        <v>1798</v>
      </c>
      <c r="G499" s="57"/>
    </row>
    <row r="500" spans="1:7" x14ac:dyDescent="0.45">
      <c r="A500" s="56" t="s">
        <v>1799</v>
      </c>
      <c r="B500" s="56" t="s">
        <v>1777</v>
      </c>
      <c r="C500" s="56" t="s">
        <v>1800</v>
      </c>
      <c r="D500" s="56" t="s">
        <v>1779</v>
      </c>
      <c r="E500" s="56" t="s">
        <v>1801</v>
      </c>
      <c r="G500" s="57"/>
    </row>
    <row r="501" spans="1:7" x14ac:dyDescent="0.45">
      <c r="A501" s="56" t="s">
        <v>1802</v>
      </c>
      <c r="B501" s="56" t="s">
        <v>1777</v>
      </c>
      <c r="C501" s="56" t="s">
        <v>1803</v>
      </c>
      <c r="D501" s="56" t="s">
        <v>1779</v>
      </c>
      <c r="E501" s="56" t="s">
        <v>1804</v>
      </c>
      <c r="G501" s="57"/>
    </row>
    <row r="502" spans="1:7" x14ac:dyDescent="0.45">
      <c r="A502" s="56" t="s">
        <v>1805</v>
      </c>
      <c r="B502" s="56" t="s">
        <v>1777</v>
      </c>
      <c r="C502" s="56" t="s">
        <v>1806</v>
      </c>
      <c r="D502" s="56" t="s">
        <v>1779</v>
      </c>
      <c r="E502" s="56" t="s">
        <v>1807</v>
      </c>
      <c r="G502" s="57"/>
    </row>
    <row r="503" spans="1:7" x14ac:dyDescent="0.45">
      <c r="A503" s="56" t="s">
        <v>1808</v>
      </c>
      <c r="B503" s="56" t="s">
        <v>1777</v>
      </c>
      <c r="C503" s="56" t="s">
        <v>1809</v>
      </c>
      <c r="D503" s="56" t="s">
        <v>1779</v>
      </c>
      <c r="E503" s="56" t="s">
        <v>1810</v>
      </c>
      <c r="G503" s="57"/>
    </row>
    <row r="504" spans="1:7" x14ac:dyDescent="0.45">
      <c r="A504" s="56" t="s">
        <v>1811</v>
      </c>
      <c r="B504" s="56" t="s">
        <v>1777</v>
      </c>
      <c r="C504" s="56" t="s">
        <v>1812</v>
      </c>
      <c r="D504" s="56" t="s">
        <v>1779</v>
      </c>
      <c r="E504" s="56" t="s">
        <v>1813</v>
      </c>
      <c r="G504" s="57"/>
    </row>
    <row r="505" spans="1:7" x14ac:dyDescent="0.45">
      <c r="A505" s="56" t="s">
        <v>1814</v>
      </c>
      <c r="B505" s="56" t="s">
        <v>1777</v>
      </c>
      <c r="C505" s="56" t="s">
        <v>1815</v>
      </c>
      <c r="D505" s="56" t="s">
        <v>1779</v>
      </c>
      <c r="E505" s="56" t="s">
        <v>1816</v>
      </c>
      <c r="G505" s="57"/>
    </row>
    <row r="506" spans="1:7" x14ac:dyDescent="0.45">
      <c r="A506" s="56" t="s">
        <v>1817</v>
      </c>
      <c r="B506" s="56" t="s">
        <v>1777</v>
      </c>
      <c r="C506" s="56" t="s">
        <v>1818</v>
      </c>
      <c r="D506" s="56" t="s">
        <v>1779</v>
      </c>
      <c r="E506" s="56" t="s">
        <v>1819</v>
      </c>
      <c r="G506" s="57"/>
    </row>
    <row r="507" spans="1:7" x14ac:dyDescent="0.45">
      <c r="A507" s="56" t="s">
        <v>1820</v>
      </c>
      <c r="B507" s="56" t="s">
        <v>1777</v>
      </c>
      <c r="C507" s="56" t="s">
        <v>1821</v>
      </c>
      <c r="D507" s="56" t="s">
        <v>1779</v>
      </c>
      <c r="E507" s="56" t="s">
        <v>1822</v>
      </c>
      <c r="G507" s="57"/>
    </row>
    <row r="508" spans="1:7" x14ac:dyDescent="0.45">
      <c r="A508" s="56" t="s">
        <v>1823</v>
      </c>
      <c r="B508" s="56" t="s">
        <v>1777</v>
      </c>
      <c r="C508" s="56" t="s">
        <v>1824</v>
      </c>
      <c r="D508" s="56" t="s">
        <v>1779</v>
      </c>
      <c r="E508" s="56" t="s">
        <v>1825</v>
      </c>
      <c r="G508" s="57"/>
    </row>
    <row r="509" spans="1:7" x14ac:dyDescent="0.45">
      <c r="A509" s="56" t="s">
        <v>1826</v>
      </c>
      <c r="B509" s="56" t="s">
        <v>1777</v>
      </c>
      <c r="C509" s="56" t="s">
        <v>1827</v>
      </c>
      <c r="D509" s="56" t="s">
        <v>1779</v>
      </c>
      <c r="E509" s="56" t="s">
        <v>1828</v>
      </c>
      <c r="G509" s="57"/>
    </row>
    <row r="510" spans="1:7" x14ac:dyDescent="0.45">
      <c r="A510" s="56" t="s">
        <v>1829</v>
      </c>
      <c r="B510" s="56" t="s">
        <v>1777</v>
      </c>
      <c r="C510" s="56" t="s">
        <v>1830</v>
      </c>
      <c r="D510" s="56" t="s">
        <v>1779</v>
      </c>
      <c r="E510" s="56" t="s">
        <v>1831</v>
      </c>
      <c r="G510" s="57"/>
    </row>
    <row r="511" spans="1:7" x14ac:dyDescent="0.45">
      <c r="A511" s="56" t="s">
        <v>1832</v>
      </c>
      <c r="B511" s="56" t="s">
        <v>1777</v>
      </c>
      <c r="C511" s="56" t="s">
        <v>1833</v>
      </c>
      <c r="D511" s="56" t="s">
        <v>1779</v>
      </c>
      <c r="E511" s="56" t="s">
        <v>1834</v>
      </c>
      <c r="G511" s="57"/>
    </row>
    <row r="512" spans="1:7" x14ac:dyDescent="0.45">
      <c r="A512" s="56" t="s">
        <v>1835</v>
      </c>
      <c r="B512" s="56" t="s">
        <v>1777</v>
      </c>
      <c r="C512" s="56" t="s">
        <v>1836</v>
      </c>
      <c r="D512" s="56" t="s">
        <v>1779</v>
      </c>
      <c r="E512" s="56" t="s">
        <v>1837</v>
      </c>
      <c r="G512" s="57"/>
    </row>
    <row r="513" spans="1:7" x14ac:dyDescent="0.45">
      <c r="A513" s="56" t="s">
        <v>1838</v>
      </c>
      <c r="B513" s="56" t="s">
        <v>1777</v>
      </c>
      <c r="C513" s="56" t="s">
        <v>1839</v>
      </c>
      <c r="D513" s="56" t="s">
        <v>1779</v>
      </c>
      <c r="E513" s="56" t="s">
        <v>1840</v>
      </c>
      <c r="G513" s="57"/>
    </row>
    <row r="514" spans="1:7" x14ac:dyDescent="0.45">
      <c r="A514" s="56" t="s">
        <v>1841</v>
      </c>
      <c r="B514" s="56" t="s">
        <v>1777</v>
      </c>
      <c r="C514" s="56" t="s">
        <v>1842</v>
      </c>
      <c r="D514" s="56" t="s">
        <v>1779</v>
      </c>
      <c r="E514" s="56" t="s">
        <v>1843</v>
      </c>
      <c r="G514" s="57"/>
    </row>
    <row r="515" spans="1:7" x14ac:dyDescent="0.45">
      <c r="A515" s="56" t="s">
        <v>1844</v>
      </c>
      <c r="B515" s="56" t="s">
        <v>1777</v>
      </c>
      <c r="C515" s="56" t="s">
        <v>1845</v>
      </c>
      <c r="D515" s="56" t="s">
        <v>1779</v>
      </c>
      <c r="E515" s="56" t="s">
        <v>1846</v>
      </c>
      <c r="G515" s="57"/>
    </row>
    <row r="516" spans="1:7" x14ac:dyDescent="0.45">
      <c r="A516" s="56" t="s">
        <v>1847</v>
      </c>
      <c r="B516" s="56" t="s">
        <v>1777</v>
      </c>
      <c r="C516" s="56" t="s">
        <v>1848</v>
      </c>
      <c r="D516" s="56" t="s">
        <v>1779</v>
      </c>
      <c r="E516" s="56" t="s">
        <v>1849</v>
      </c>
      <c r="G516" s="57"/>
    </row>
    <row r="517" spans="1:7" x14ac:dyDescent="0.45">
      <c r="A517" s="56" t="s">
        <v>1850</v>
      </c>
      <c r="B517" s="56" t="s">
        <v>1777</v>
      </c>
      <c r="C517" s="56" t="s">
        <v>1851</v>
      </c>
      <c r="D517" s="56" t="s">
        <v>1779</v>
      </c>
      <c r="E517" s="56" t="s">
        <v>1852</v>
      </c>
      <c r="G517" s="57"/>
    </row>
    <row r="518" spans="1:7" x14ac:dyDescent="0.45">
      <c r="A518" s="56" t="s">
        <v>1853</v>
      </c>
      <c r="B518" s="56" t="s">
        <v>1777</v>
      </c>
      <c r="C518" s="56" t="s">
        <v>1854</v>
      </c>
      <c r="D518" s="56" t="s">
        <v>1779</v>
      </c>
      <c r="E518" s="56" t="s">
        <v>1855</v>
      </c>
      <c r="G518" s="57"/>
    </row>
    <row r="519" spans="1:7" x14ac:dyDescent="0.45">
      <c r="A519" s="56" t="s">
        <v>1856</v>
      </c>
      <c r="B519" s="56" t="s">
        <v>1777</v>
      </c>
      <c r="C519" s="56" t="s">
        <v>1857</v>
      </c>
      <c r="D519" s="56" t="s">
        <v>1779</v>
      </c>
      <c r="E519" s="56" t="s">
        <v>1858</v>
      </c>
      <c r="G519" s="57"/>
    </row>
    <row r="520" spans="1:7" x14ac:dyDescent="0.45">
      <c r="A520" s="56" t="s">
        <v>1859</v>
      </c>
      <c r="B520" s="56" t="s">
        <v>1777</v>
      </c>
      <c r="C520" s="56" t="s">
        <v>1479</v>
      </c>
      <c r="D520" s="56" t="s">
        <v>1779</v>
      </c>
      <c r="E520" s="56" t="s">
        <v>1480</v>
      </c>
      <c r="G520" s="57"/>
    </row>
    <row r="521" spans="1:7" x14ac:dyDescent="0.45">
      <c r="A521" s="56" t="s">
        <v>1860</v>
      </c>
      <c r="B521" s="56" t="s">
        <v>1777</v>
      </c>
      <c r="C521" s="56" t="s">
        <v>1861</v>
      </c>
      <c r="D521" s="56" t="s">
        <v>1779</v>
      </c>
      <c r="E521" s="56" t="s">
        <v>1862</v>
      </c>
      <c r="G521" s="57"/>
    </row>
    <row r="522" spans="1:7" x14ac:dyDescent="0.45">
      <c r="A522" s="56" t="s">
        <v>1863</v>
      </c>
      <c r="B522" s="56" t="s">
        <v>1777</v>
      </c>
      <c r="C522" s="56" t="s">
        <v>1864</v>
      </c>
      <c r="D522" s="56" t="s">
        <v>1779</v>
      </c>
      <c r="E522" s="56" t="s">
        <v>1865</v>
      </c>
      <c r="G522" s="57"/>
    </row>
    <row r="523" spans="1:7" x14ac:dyDescent="0.45">
      <c r="A523" s="56" t="s">
        <v>1866</v>
      </c>
      <c r="B523" s="56" t="s">
        <v>1777</v>
      </c>
      <c r="C523" s="56" t="s">
        <v>1867</v>
      </c>
      <c r="D523" s="56" t="s">
        <v>1779</v>
      </c>
      <c r="E523" s="56" t="s">
        <v>1868</v>
      </c>
      <c r="G523" s="57"/>
    </row>
    <row r="524" spans="1:7" x14ac:dyDescent="0.45">
      <c r="A524" s="56" t="s">
        <v>1869</v>
      </c>
      <c r="B524" s="56" t="s">
        <v>1777</v>
      </c>
      <c r="C524" s="56" t="s">
        <v>1870</v>
      </c>
      <c r="D524" s="56" t="s">
        <v>1779</v>
      </c>
      <c r="E524" s="56" t="s">
        <v>1871</v>
      </c>
      <c r="G524" s="57"/>
    </row>
    <row r="525" spans="1:7" x14ac:dyDescent="0.45">
      <c r="A525" s="56" t="s">
        <v>1872</v>
      </c>
      <c r="B525" s="56" t="s">
        <v>1777</v>
      </c>
      <c r="C525" s="56" t="s">
        <v>1873</v>
      </c>
      <c r="D525" s="56" t="s">
        <v>1779</v>
      </c>
      <c r="E525" s="56" t="s">
        <v>1874</v>
      </c>
      <c r="G525" s="57"/>
    </row>
    <row r="526" spans="1:7" x14ac:dyDescent="0.45">
      <c r="A526" s="56" t="s">
        <v>1875</v>
      </c>
      <c r="B526" s="56" t="s">
        <v>1777</v>
      </c>
      <c r="C526" s="56" t="s">
        <v>1876</v>
      </c>
      <c r="D526" s="56" t="s">
        <v>1779</v>
      </c>
      <c r="E526" s="56" t="s">
        <v>1877</v>
      </c>
      <c r="G526" s="57"/>
    </row>
    <row r="527" spans="1:7" x14ac:dyDescent="0.45">
      <c r="A527" s="56" t="s">
        <v>1878</v>
      </c>
      <c r="B527" s="56" t="s">
        <v>1777</v>
      </c>
      <c r="C527" s="56" t="s">
        <v>1879</v>
      </c>
      <c r="D527" s="56" t="s">
        <v>1779</v>
      </c>
      <c r="E527" s="56" t="s">
        <v>1880</v>
      </c>
      <c r="G527" s="57"/>
    </row>
    <row r="528" spans="1:7" x14ac:dyDescent="0.45">
      <c r="A528" s="52" t="s">
        <v>1881</v>
      </c>
      <c r="B528" s="52" t="s">
        <v>297</v>
      </c>
      <c r="C528" s="53"/>
      <c r="D528" s="54" t="s">
        <v>1882</v>
      </c>
      <c r="E528" s="53"/>
      <c r="G528" s="57"/>
    </row>
    <row r="529" spans="1:7" x14ac:dyDescent="0.45">
      <c r="A529" s="56" t="s">
        <v>1883</v>
      </c>
      <c r="B529" s="56" t="s">
        <v>1884</v>
      </c>
      <c r="C529" s="56" t="s">
        <v>1885</v>
      </c>
      <c r="D529" s="56" t="s">
        <v>1886</v>
      </c>
      <c r="E529" s="56" t="s">
        <v>1887</v>
      </c>
      <c r="G529" s="57"/>
    </row>
    <row r="530" spans="1:7" x14ac:dyDescent="0.45">
      <c r="A530" s="56" t="s">
        <v>1888</v>
      </c>
      <c r="B530" s="56" t="s">
        <v>1884</v>
      </c>
      <c r="C530" s="56" t="s">
        <v>1889</v>
      </c>
      <c r="D530" s="56" t="s">
        <v>1886</v>
      </c>
      <c r="E530" s="56" t="s">
        <v>1890</v>
      </c>
      <c r="G530" s="57"/>
    </row>
    <row r="531" spans="1:7" x14ac:dyDescent="0.45">
      <c r="A531" s="56" t="s">
        <v>1891</v>
      </c>
      <c r="B531" s="56" t="s">
        <v>1884</v>
      </c>
      <c r="C531" s="56" t="s">
        <v>1892</v>
      </c>
      <c r="D531" s="56" t="s">
        <v>1886</v>
      </c>
      <c r="E531" s="56" t="s">
        <v>1893</v>
      </c>
      <c r="G531" s="57"/>
    </row>
    <row r="532" spans="1:7" x14ac:dyDescent="0.45">
      <c r="A532" s="56" t="s">
        <v>1894</v>
      </c>
      <c r="B532" s="56" t="s">
        <v>1884</v>
      </c>
      <c r="C532" s="56" t="s">
        <v>1895</v>
      </c>
      <c r="D532" s="56" t="s">
        <v>1886</v>
      </c>
      <c r="E532" s="56" t="s">
        <v>1896</v>
      </c>
      <c r="G532" s="57"/>
    </row>
    <row r="533" spans="1:7" x14ac:dyDescent="0.45">
      <c r="A533" s="56" t="s">
        <v>1897</v>
      </c>
      <c r="B533" s="56" t="s">
        <v>1884</v>
      </c>
      <c r="C533" s="56" t="s">
        <v>1898</v>
      </c>
      <c r="D533" s="56" t="s">
        <v>1886</v>
      </c>
      <c r="E533" s="56" t="s">
        <v>1899</v>
      </c>
      <c r="G533" s="57"/>
    </row>
    <row r="534" spans="1:7" x14ac:dyDescent="0.45">
      <c r="A534" s="56" t="s">
        <v>1900</v>
      </c>
      <c r="B534" s="56" t="s">
        <v>1884</v>
      </c>
      <c r="C534" s="56" t="s">
        <v>1901</v>
      </c>
      <c r="D534" s="56" t="s">
        <v>1886</v>
      </c>
      <c r="E534" s="56" t="s">
        <v>1902</v>
      </c>
      <c r="G534" s="57"/>
    </row>
    <row r="535" spans="1:7" x14ac:dyDescent="0.45">
      <c r="A535" s="56" t="s">
        <v>1903</v>
      </c>
      <c r="B535" s="56" t="s">
        <v>1884</v>
      </c>
      <c r="C535" s="56" t="s">
        <v>1904</v>
      </c>
      <c r="D535" s="56" t="s">
        <v>1886</v>
      </c>
      <c r="E535" s="56" t="s">
        <v>1905</v>
      </c>
      <c r="G535" s="57"/>
    </row>
    <row r="536" spans="1:7" x14ac:dyDescent="0.45">
      <c r="A536" s="56" t="s">
        <v>1906</v>
      </c>
      <c r="B536" s="56" t="s">
        <v>1884</v>
      </c>
      <c r="C536" s="56" t="s">
        <v>1907</v>
      </c>
      <c r="D536" s="56" t="s">
        <v>1886</v>
      </c>
      <c r="E536" s="56" t="s">
        <v>1908</v>
      </c>
      <c r="G536" s="57"/>
    </row>
    <row r="537" spans="1:7" x14ac:dyDescent="0.45">
      <c r="A537" s="56" t="s">
        <v>1909</v>
      </c>
      <c r="B537" s="56" t="s">
        <v>1884</v>
      </c>
      <c r="C537" s="56" t="s">
        <v>1910</v>
      </c>
      <c r="D537" s="56" t="s">
        <v>1886</v>
      </c>
      <c r="E537" s="56" t="s">
        <v>1911</v>
      </c>
      <c r="G537" s="57"/>
    </row>
    <row r="538" spans="1:7" x14ac:dyDescent="0.45">
      <c r="A538" s="56" t="s">
        <v>1912</v>
      </c>
      <c r="B538" s="56" t="s">
        <v>1884</v>
      </c>
      <c r="C538" s="56" t="s">
        <v>1913</v>
      </c>
      <c r="D538" s="56" t="s">
        <v>1886</v>
      </c>
      <c r="E538" s="56" t="s">
        <v>1914</v>
      </c>
      <c r="G538" s="57"/>
    </row>
    <row r="539" spans="1:7" x14ac:dyDescent="0.45">
      <c r="A539" s="56" t="s">
        <v>1915</v>
      </c>
      <c r="B539" s="56" t="s">
        <v>1884</v>
      </c>
      <c r="C539" s="56" t="s">
        <v>1916</v>
      </c>
      <c r="D539" s="56" t="s">
        <v>1886</v>
      </c>
      <c r="E539" s="56" t="s">
        <v>1917</v>
      </c>
      <c r="G539" s="57"/>
    </row>
    <row r="540" spans="1:7" x14ac:dyDescent="0.45">
      <c r="A540" s="56" t="s">
        <v>1918</v>
      </c>
      <c r="B540" s="56" t="s">
        <v>1884</v>
      </c>
      <c r="C540" s="56" t="s">
        <v>1919</v>
      </c>
      <c r="D540" s="56" t="s">
        <v>1886</v>
      </c>
      <c r="E540" s="56" t="s">
        <v>1920</v>
      </c>
      <c r="G540" s="57"/>
    </row>
    <row r="541" spans="1:7" x14ac:dyDescent="0.45">
      <c r="A541" s="56" t="s">
        <v>1921</v>
      </c>
      <c r="B541" s="56" t="s">
        <v>1884</v>
      </c>
      <c r="C541" s="56" t="s">
        <v>1922</v>
      </c>
      <c r="D541" s="56" t="s">
        <v>1886</v>
      </c>
      <c r="E541" s="56" t="s">
        <v>1923</v>
      </c>
      <c r="G541" s="57"/>
    </row>
    <row r="542" spans="1:7" x14ac:dyDescent="0.45">
      <c r="A542" s="56" t="s">
        <v>1924</v>
      </c>
      <c r="B542" s="56" t="s">
        <v>1884</v>
      </c>
      <c r="C542" s="56" t="s">
        <v>1925</v>
      </c>
      <c r="D542" s="56" t="s">
        <v>1886</v>
      </c>
      <c r="E542" s="56" t="s">
        <v>1926</v>
      </c>
      <c r="G542" s="57"/>
    </row>
    <row r="543" spans="1:7" x14ac:dyDescent="0.45">
      <c r="A543" s="56" t="s">
        <v>1927</v>
      </c>
      <c r="B543" s="56" t="s">
        <v>1884</v>
      </c>
      <c r="C543" s="56" t="s">
        <v>1928</v>
      </c>
      <c r="D543" s="56" t="s">
        <v>1886</v>
      </c>
      <c r="E543" s="56" t="s">
        <v>1929</v>
      </c>
      <c r="G543" s="57"/>
    </row>
    <row r="544" spans="1:7" x14ac:dyDescent="0.45">
      <c r="A544" s="56" t="s">
        <v>1930</v>
      </c>
      <c r="B544" s="56" t="s">
        <v>1884</v>
      </c>
      <c r="C544" s="56" t="s">
        <v>1931</v>
      </c>
      <c r="D544" s="56" t="s">
        <v>1886</v>
      </c>
      <c r="E544" s="56" t="s">
        <v>1932</v>
      </c>
      <c r="G544" s="57"/>
    </row>
    <row r="545" spans="1:7" x14ac:dyDescent="0.45">
      <c r="A545" s="56" t="s">
        <v>1933</v>
      </c>
      <c r="B545" s="56" t="s">
        <v>1884</v>
      </c>
      <c r="C545" s="56" t="s">
        <v>1934</v>
      </c>
      <c r="D545" s="56" t="s">
        <v>1886</v>
      </c>
      <c r="E545" s="56" t="s">
        <v>1935</v>
      </c>
      <c r="G545" s="57"/>
    </row>
    <row r="546" spans="1:7" x14ac:dyDescent="0.45">
      <c r="A546" s="56" t="s">
        <v>1936</v>
      </c>
      <c r="B546" s="56" t="s">
        <v>1884</v>
      </c>
      <c r="C546" s="56" t="s">
        <v>1937</v>
      </c>
      <c r="D546" s="56" t="s">
        <v>1886</v>
      </c>
      <c r="E546" s="56" t="s">
        <v>1938</v>
      </c>
      <c r="G546" s="57"/>
    </row>
    <row r="547" spans="1:7" x14ac:dyDescent="0.45">
      <c r="A547" s="56" t="s">
        <v>1939</v>
      </c>
      <c r="B547" s="56" t="s">
        <v>1884</v>
      </c>
      <c r="C547" s="56" t="s">
        <v>1940</v>
      </c>
      <c r="D547" s="56" t="s">
        <v>1886</v>
      </c>
      <c r="E547" s="56" t="s">
        <v>1941</v>
      </c>
      <c r="G547" s="57"/>
    </row>
    <row r="548" spans="1:7" x14ac:dyDescent="0.45">
      <c r="A548" s="56" t="s">
        <v>1942</v>
      </c>
      <c r="B548" s="56" t="s">
        <v>1884</v>
      </c>
      <c r="C548" s="56" t="s">
        <v>1943</v>
      </c>
      <c r="D548" s="56" t="s">
        <v>1886</v>
      </c>
      <c r="E548" s="56" t="s">
        <v>1944</v>
      </c>
      <c r="G548" s="57"/>
    </row>
    <row r="549" spans="1:7" x14ac:dyDescent="0.45">
      <c r="A549" s="56" t="s">
        <v>1945</v>
      </c>
      <c r="B549" s="56" t="s">
        <v>1884</v>
      </c>
      <c r="C549" s="56" t="s">
        <v>1946</v>
      </c>
      <c r="D549" s="56" t="s">
        <v>1886</v>
      </c>
      <c r="E549" s="56" t="s">
        <v>1947</v>
      </c>
      <c r="G549" s="57"/>
    </row>
    <row r="550" spans="1:7" x14ac:dyDescent="0.45">
      <c r="A550" s="56" t="s">
        <v>1948</v>
      </c>
      <c r="B550" s="56" t="s">
        <v>1884</v>
      </c>
      <c r="C550" s="56" t="s">
        <v>1949</v>
      </c>
      <c r="D550" s="56" t="s">
        <v>1886</v>
      </c>
      <c r="E550" s="56" t="s">
        <v>1950</v>
      </c>
      <c r="G550" s="57"/>
    </row>
    <row r="551" spans="1:7" x14ac:dyDescent="0.45">
      <c r="A551" s="56" t="s">
        <v>1951</v>
      </c>
      <c r="B551" s="56" t="s">
        <v>1884</v>
      </c>
      <c r="C551" s="56" t="s">
        <v>1952</v>
      </c>
      <c r="D551" s="56" t="s">
        <v>1886</v>
      </c>
      <c r="E551" s="56" t="s">
        <v>1953</v>
      </c>
      <c r="G551" s="57"/>
    </row>
    <row r="552" spans="1:7" x14ac:dyDescent="0.45">
      <c r="A552" s="56" t="s">
        <v>1954</v>
      </c>
      <c r="B552" s="56" t="s">
        <v>1884</v>
      </c>
      <c r="C552" s="56" t="s">
        <v>1955</v>
      </c>
      <c r="D552" s="56" t="s">
        <v>1886</v>
      </c>
      <c r="E552" s="56" t="s">
        <v>1956</v>
      </c>
      <c r="G552" s="57"/>
    </row>
    <row r="553" spans="1:7" x14ac:dyDescent="0.45">
      <c r="A553" s="56" t="s">
        <v>1957</v>
      </c>
      <c r="B553" s="56" t="s">
        <v>1884</v>
      </c>
      <c r="C553" s="56" t="s">
        <v>1958</v>
      </c>
      <c r="D553" s="56" t="s">
        <v>1886</v>
      </c>
      <c r="E553" s="56" t="s">
        <v>1959</v>
      </c>
      <c r="G553" s="57"/>
    </row>
    <row r="554" spans="1:7" x14ac:dyDescent="0.45">
      <c r="A554" s="56" t="s">
        <v>1960</v>
      </c>
      <c r="B554" s="56" t="s">
        <v>1884</v>
      </c>
      <c r="C554" s="56" t="s">
        <v>1961</v>
      </c>
      <c r="D554" s="56" t="s">
        <v>1886</v>
      </c>
      <c r="E554" s="56" t="s">
        <v>1962</v>
      </c>
      <c r="G554" s="57"/>
    </row>
    <row r="555" spans="1:7" x14ac:dyDescent="0.45">
      <c r="A555" s="56" t="s">
        <v>1963</v>
      </c>
      <c r="B555" s="56" t="s">
        <v>1884</v>
      </c>
      <c r="C555" s="56" t="s">
        <v>1964</v>
      </c>
      <c r="D555" s="56" t="s">
        <v>1886</v>
      </c>
      <c r="E555" s="56" t="s">
        <v>1965</v>
      </c>
      <c r="G555" s="57"/>
    </row>
    <row r="556" spans="1:7" x14ac:dyDescent="0.45">
      <c r="A556" s="56" t="s">
        <v>1966</v>
      </c>
      <c r="B556" s="56" t="s">
        <v>1884</v>
      </c>
      <c r="C556" s="56" t="s">
        <v>1967</v>
      </c>
      <c r="D556" s="56" t="s">
        <v>1886</v>
      </c>
      <c r="E556" s="56" t="s">
        <v>1968</v>
      </c>
      <c r="G556" s="57"/>
    </row>
    <row r="557" spans="1:7" x14ac:dyDescent="0.45">
      <c r="A557" s="56" t="s">
        <v>1969</v>
      </c>
      <c r="B557" s="56" t="s">
        <v>1884</v>
      </c>
      <c r="C557" s="56" t="s">
        <v>1970</v>
      </c>
      <c r="D557" s="56" t="s">
        <v>1886</v>
      </c>
      <c r="E557" s="56" t="s">
        <v>1971</v>
      </c>
      <c r="G557" s="57"/>
    </row>
    <row r="558" spans="1:7" x14ac:dyDescent="0.45">
      <c r="A558" s="56" t="s">
        <v>1972</v>
      </c>
      <c r="B558" s="56" t="s">
        <v>1884</v>
      </c>
      <c r="C558" s="56" t="s">
        <v>1973</v>
      </c>
      <c r="D558" s="56" t="s">
        <v>1886</v>
      </c>
      <c r="E558" s="56" t="s">
        <v>1974</v>
      </c>
      <c r="G558" s="57"/>
    </row>
    <row r="559" spans="1:7" x14ac:dyDescent="0.45">
      <c r="A559" s="56" t="s">
        <v>1975</v>
      </c>
      <c r="B559" s="56" t="s">
        <v>1884</v>
      </c>
      <c r="C559" s="56" t="s">
        <v>1976</v>
      </c>
      <c r="D559" s="56" t="s">
        <v>1886</v>
      </c>
      <c r="E559" s="56" t="s">
        <v>1977</v>
      </c>
      <c r="G559" s="57"/>
    </row>
    <row r="560" spans="1:7" x14ac:dyDescent="0.45">
      <c r="A560" s="56" t="s">
        <v>1978</v>
      </c>
      <c r="B560" s="56" t="s">
        <v>1884</v>
      </c>
      <c r="C560" s="56" t="s">
        <v>1979</v>
      </c>
      <c r="D560" s="56" t="s">
        <v>1886</v>
      </c>
      <c r="E560" s="56" t="s">
        <v>1980</v>
      </c>
      <c r="G560" s="57"/>
    </row>
    <row r="561" spans="1:7" x14ac:dyDescent="0.45">
      <c r="A561" s="56" t="s">
        <v>1981</v>
      </c>
      <c r="B561" s="56" t="s">
        <v>1884</v>
      </c>
      <c r="C561" s="56" t="s">
        <v>1982</v>
      </c>
      <c r="D561" s="56" t="s">
        <v>1886</v>
      </c>
      <c r="E561" s="56" t="s">
        <v>1983</v>
      </c>
      <c r="G561" s="57"/>
    </row>
    <row r="562" spans="1:7" x14ac:dyDescent="0.45">
      <c r="A562" s="56" t="s">
        <v>1984</v>
      </c>
      <c r="B562" s="56" t="s">
        <v>1884</v>
      </c>
      <c r="C562" s="56" t="s">
        <v>1985</v>
      </c>
      <c r="D562" s="56" t="s">
        <v>1886</v>
      </c>
      <c r="E562" s="56" t="s">
        <v>1986</v>
      </c>
      <c r="G562" s="57"/>
    </row>
    <row r="563" spans="1:7" x14ac:dyDescent="0.45">
      <c r="A563" s="56" t="s">
        <v>1987</v>
      </c>
      <c r="B563" s="56" t="s">
        <v>1884</v>
      </c>
      <c r="C563" s="56" t="s">
        <v>1988</v>
      </c>
      <c r="D563" s="56" t="s">
        <v>1886</v>
      </c>
      <c r="E563" s="56" t="s">
        <v>1989</v>
      </c>
      <c r="G563" s="57"/>
    </row>
    <row r="564" spans="1:7" x14ac:dyDescent="0.45">
      <c r="A564" s="56" t="s">
        <v>1990</v>
      </c>
      <c r="B564" s="56" t="s">
        <v>1884</v>
      </c>
      <c r="C564" s="56" t="s">
        <v>1991</v>
      </c>
      <c r="D564" s="56" t="s">
        <v>1886</v>
      </c>
      <c r="E564" s="56" t="s">
        <v>1992</v>
      </c>
      <c r="G564" s="57"/>
    </row>
    <row r="565" spans="1:7" x14ac:dyDescent="0.45">
      <c r="A565" s="56" t="s">
        <v>1993</v>
      </c>
      <c r="B565" s="56" t="s">
        <v>1884</v>
      </c>
      <c r="C565" s="56" t="s">
        <v>1994</v>
      </c>
      <c r="D565" s="56" t="s">
        <v>1886</v>
      </c>
      <c r="E565" s="56" t="s">
        <v>1995</v>
      </c>
      <c r="G565" s="57"/>
    </row>
    <row r="566" spans="1:7" x14ac:dyDescent="0.45">
      <c r="A566" s="56" t="s">
        <v>1996</v>
      </c>
      <c r="B566" s="56" t="s">
        <v>1884</v>
      </c>
      <c r="C566" s="56" t="s">
        <v>1997</v>
      </c>
      <c r="D566" s="56" t="s">
        <v>1886</v>
      </c>
      <c r="E566" s="56" t="s">
        <v>1998</v>
      </c>
      <c r="G566" s="57"/>
    </row>
    <row r="567" spans="1:7" x14ac:dyDescent="0.45">
      <c r="A567" s="56" t="s">
        <v>1999</v>
      </c>
      <c r="B567" s="56" t="s">
        <v>1884</v>
      </c>
      <c r="C567" s="56" t="s">
        <v>2000</v>
      </c>
      <c r="D567" s="56" t="s">
        <v>1886</v>
      </c>
      <c r="E567" s="56" t="s">
        <v>2001</v>
      </c>
      <c r="G567" s="57"/>
    </row>
    <row r="568" spans="1:7" x14ac:dyDescent="0.45">
      <c r="A568" s="56" t="s">
        <v>2002</v>
      </c>
      <c r="B568" s="56" t="s">
        <v>297</v>
      </c>
      <c r="C568" s="56" t="s">
        <v>2003</v>
      </c>
      <c r="D568" s="56" t="s">
        <v>1882</v>
      </c>
      <c r="E568" s="56" t="s">
        <v>2004</v>
      </c>
      <c r="G568" s="57"/>
    </row>
    <row r="569" spans="1:7" x14ac:dyDescent="0.45">
      <c r="A569" s="56" t="s">
        <v>2005</v>
      </c>
      <c r="B569" s="56" t="s">
        <v>297</v>
      </c>
      <c r="C569" s="56" t="s">
        <v>2006</v>
      </c>
      <c r="D569" s="56" t="s">
        <v>1886</v>
      </c>
      <c r="E569" s="56" t="s">
        <v>2007</v>
      </c>
      <c r="G569" s="57"/>
    </row>
    <row r="570" spans="1:7" x14ac:dyDescent="0.45">
      <c r="A570" s="56" t="s">
        <v>2008</v>
      </c>
      <c r="B570" s="56" t="s">
        <v>1884</v>
      </c>
      <c r="C570" s="56" t="s">
        <v>2009</v>
      </c>
      <c r="D570" s="56" t="s">
        <v>1886</v>
      </c>
      <c r="E570" s="56" t="s">
        <v>2010</v>
      </c>
      <c r="G570" s="57"/>
    </row>
    <row r="571" spans="1:7" x14ac:dyDescent="0.45">
      <c r="A571" s="56" t="s">
        <v>2011</v>
      </c>
      <c r="B571" s="56" t="s">
        <v>1884</v>
      </c>
      <c r="C571" s="56" t="s">
        <v>2012</v>
      </c>
      <c r="D571" s="56" t="s">
        <v>1886</v>
      </c>
      <c r="E571" s="56" t="s">
        <v>2013</v>
      </c>
      <c r="G571" s="57"/>
    </row>
    <row r="572" spans="1:7" x14ac:dyDescent="0.45">
      <c r="A572" s="56" t="s">
        <v>2014</v>
      </c>
      <c r="B572" s="56" t="s">
        <v>1884</v>
      </c>
      <c r="C572" s="56" t="s">
        <v>2015</v>
      </c>
      <c r="D572" s="56" t="s">
        <v>1886</v>
      </c>
      <c r="E572" s="56" t="s">
        <v>2016</v>
      </c>
      <c r="G572" s="57"/>
    </row>
    <row r="573" spans="1:7" x14ac:dyDescent="0.45">
      <c r="A573" s="56" t="s">
        <v>2017</v>
      </c>
      <c r="B573" s="56" t="s">
        <v>1884</v>
      </c>
      <c r="C573" s="56" t="s">
        <v>2018</v>
      </c>
      <c r="D573" s="56" t="s">
        <v>1886</v>
      </c>
      <c r="E573" s="56" t="s">
        <v>2019</v>
      </c>
      <c r="G573" s="57"/>
    </row>
    <row r="574" spans="1:7" x14ac:dyDescent="0.45">
      <c r="A574" s="56" t="s">
        <v>2020</v>
      </c>
      <c r="B574" s="56" t="s">
        <v>1884</v>
      </c>
      <c r="C574" s="56" t="s">
        <v>2021</v>
      </c>
      <c r="D574" s="56" t="s">
        <v>1886</v>
      </c>
      <c r="E574" s="56" t="s">
        <v>2022</v>
      </c>
      <c r="G574" s="57"/>
    </row>
    <row r="575" spans="1:7" x14ac:dyDescent="0.45">
      <c r="A575" s="56" t="s">
        <v>2023</v>
      </c>
      <c r="B575" s="56" t="s">
        <v>1884</v>
      </c>
      <c r="C575" s="56" t="s">
        <v>2024</v>
      </c>
      <c r="D575" s="56" t="s">
        <v>1886</v>
      </c>
      <c r="E575" s="56" t="s">
        <v>2025</v>
      </c>
      <c r="G575" s="57"/>
    </row>
    <row r="576" spans="1:7" x14ac:dyDescent="0.45">
      <c r="A576" s="56" t="s">
        <v>2026</v>
      </c>
      <c r="B576" s="56" t="s">
        <v>1884</v>
      </c>
      <c r="C576" s="56" t="s">
        <v>2027</v>
      </c>
      <c r="D576" s="56" t="s">
        <v>1886</v>
      </c>
      <c r="E576" s="56" t="s">
        <v>2028</v>
      </c>
      <c r="G576" s="57"/>
    </row>
    <row r="577" spans="1:7" x14ac:dyDescent="0.45">
      <c r="A577" s="56" t="s">
        <v>2029</v>
      </c>
      <c r="B577" s="56" t="s">
        <v>1884</v>
      </c>
      <c r="C577" s="56" t="s">
        <v>2030</v>
      </c>
      <c r="D577" s="56" t="s">
        <v>1886</v>
      </c>
      <c r="E577" s="56" t="s">
        <v>2031</v>
      </c>
      <c r="G577" s="57"/>
    </row>
    <row r="578" spans="1:7" x14ac:dyDescent="0.45">
      <c r="A578" s="56" t="s">
        <v>2032</v>
      </c>
      <c r="B578" s="56" t="s">
        <v>1884</v>
      </c>
      <c r="C578" s="56" t="s">
        <v>2033</v>
      </c>
      <c r="D578" s="56" t="s">
        <v>1886</v>
      </c>
      <c r="E578" s="56" t="s">
        <v>2034</v>
      </c>
      <c r="G578" s="57"/>
    </row>
    <row r="579" spans="1:7" x14ac:dyDescent="0.45">
      <c r="A579" s="56" t="s">
        <v>2035</v>
      </c>
      <c r="B579" s="56" t="s">
        <v>1884</v>
      </c>
      <c r="C579" s="56" t="s">
        <v>2036</v>
      </c>
      <c r="D579" s="56" t="s">
        <v>1886</v>
      </c>
      <c r="E579" s="56" t="s">
        <v>2037</v>
      </c>
      <c r="G579" s="57"/>
    </row>
    <row r="580" spans="1:7" x14ac:dyDescent="0.45">
      <c r="A580" s="56" t="s">
        <v>2038</v>
      </c>
      <c r="B580" s="56" t="s">
        <v>1884</v>
      </c>
      <c r="C580" s="56" t="s">
        <v>2039</v>
      </c>
      <c r="D580" s="56" t="s">
        <v>1886</v>
      </c>
      <c r="E580" s="56" t="s">
        <v>2040</v>
      </c>
      <c r="G580" s="57"/>
    </row>
    <row r="581" spans="1:7" x14ac:dyDescent="0.45">
      <c r="A581" s="56" t="s">
        <v>2041</v>
      </c>
      <c r="B581" s="56" t="s">
        <v>1884</v>
      </c>
      <c r="C581" s="56" t="s">
        <v>2042</v>
      </c>
      <c r="D581" s="56" t="s">
        <v>1886</v>
      </c>
      <c r="E581" s="56" t="s">
        <v>2043</v>
      </c>
      <c r="G581" s="57"/>
    </row>
    <row r="582" spans="1:7" x14ac:dyDescent="0.45">
      <c r="A582" s="56" t="s">
        <v>2044</v>
      </c>
      <c r="B582" s="56" t="s">
        <v>1884</v>
      </c>
      <c r="C582" s="56" t="s">
        <v>2045</v>
      </c>
      <c r="D582" s="56" t="s">
        <v>1886</v>
      </c>
      <c r="E582" s="56" t="s">
        <v>2046</v>
      </c>
      <c r="G582" s="57"/>
    </row>
    <row r="583" spans="1:7" x14ac:dyDescent="0.45">
      <c r="A583" s="56" t="s">
        <v>2047</v>
      </c>
      <c r="B583" s="56" t="s">
        <v>1884</v>
      </c>
      <c r="C583" s="56" t="s">
        <v>2048</v>
      </c>
      <c r="D583" s="56" t="s">
        <v>1886</v>
      </c>
      <c r="E583" s="56" t="s">
        <v>2049</v>
      </c>
      <c r="G583" s="57"/>
    </row>
    <row r="584" spans="1:7" x14ac:dyDescent="0.45">
      <c r="A584" s="56" t="s">
        <v>2050</v>
      </c>
      <c r="B584" s="56" t="s">
        <v>1884</v>
      </c>
      <c r="C584" s="56" t="s">
        <v>2051</v>
      </c>
      <c r="D584" s="56" t="s">
        <v>1886</v>
      </c>
      <c r="E584" s="56" t="s">
        <v>2052</v>
      </c>
      <c r="G584" s="57"/>
    </row>
    <row r="585" spans="1:7" x14ac:dyDescent="0.45">
      <c r="A585" s="56" t="s">
        <v>2053</v>
      </c>
      <c r="B585" s="56" t="s">
        <v>1884</v>
      </c>
      <c r="C585" s="56" t="s">
        <v>1186</v>
      </c>
      <c r="D585" s="56" t="s">
        <v>1886</v>
      </c>
      <c r="E585" s="56" t="s">
        <v>1187</v>
      </c>
      <c r="G585" s="57"/>
    </row>
    <row r="586" spans="1:7" x14ac:dyDescent="0.45">
      <c r="A586" s="56" t="s">
        <v>2054</v>
      </c>
      <c r="B586" s="56" t="s">
        <v>1884</v>
      </c>
      <c r="C586" s="56" t="s">
        <v>2055</v>
      </c>
      <c r="D586" s="56" t="s">
        <v>1886</v>
      </c>
      <c r="E586" s="56" t="s">
        <v>2056</v>
      </c>
      <c r="G586" s="57"/>
    </row>
    <row r="587" spans="1:7" x14ac:dyDescent="0.45">
      <c r="A587" s="56" t="s">
        <v>2057</v>
      </c>
      <c r="B587" s="56" t="s">
        <v>1884</v>
      </c>
      <c r="C587" s="56" t="s">
        <v>2058</v>
      </c>
      <c r="D587" s="56" t="s">
        <v>1886</v>
      </c>
      <c r="E587" s="56" t="s">
        <v>2059</v>
      </c>
      <c r="G587" s="57"/>
    </row>
    <row r="588" spans="1:7" x14ac:dyDescent="0.45">
      <c r="A588" s="56" t="s">
        <v>2060</v>
      </c>
      <c r="B588" s="56" t="s">
        <v>1884</v>
      </c>
      <c r="C588" s="56" t="s">
        <v>2061</v>
      </c>
      <c r="D588" s="56" t="s">
        <v>1886</v>
      </c>
      <c r="E588" s="56" t="s">
        <v>2062</v>
      </c>
      <c r="G588" s="57"/>
    </row>
    <row r="589" spans="1:7" x14ac:dyDescent="0.45">
      <c r="A589" s="56" t="s">
        <v>2063</v>
      </c>
      <c r="B589" s="56" t="s">
        <v>1884</v>
      </c>
      <c r="C589" s="56" t="s">
        <v>2064</v>
      </c>
      <c r="D589" s="56" t="s">
        <v>1886</v>
      </c>
      <c r="E589" s="56" t="s">
        <v>2065</v>
      </c>
      <c r="G589" s="57"/>
    </row>
    <row r="590" spans="1:7" x14ac:dyDescent="0.45">
      <c r="A590" s="56" t="s">
        <v>2066</v>
      </c>
      <c r="B590" s="56" t="s">
        <v>1884</v>
      </c>
      <c r="C590" s="56" t="s">
        <v>2067</v>
      </c>
      <c r="D590" s="56" t="s">
        <v>1886</v>
      </c>
      <c r="E590" s="56" t="s">
        <v>2068</v>
      </c>
      <c r="G590" s="57"/>
    </row>
    <row r="591" spans="1:7" x14ac:dyDescent="0.45">
      <c r="A591" s="56" t="s">
        <v>2069</v>
      </c>
      <c r="B591" s="56" t="s">
        <v>1884</v>
      </c>
      <c r="C591" s="56" t="s">
        <v>2070</v>
      </c>
      <c r="D591" s="56" t="s">
        <v>1886</v>
      </c>
      <c r="E591" s="56" t="s">
        <v>2071</v>
      </c>
      <c r="G591" s="57"/>
    </row>
    <row r="592" spans="1:7" x14ac:dyDescent="0.45">
      <c r="A592" s="52" t="s">
        <v>2072</v>
      </c>
      <c r="B592" s="52" t="s">
        <v>301</v>
      </c>
      <c r="C592" s="53"/>
      <c r="D592" s="54" t="s">
        <v>2073</v>
      </c>
      <c r="E592" s="53"/>
      <c r="G592" s="57"/>
    </row>
    <row r="593" spans="1:7" x14ac:dyDescent="0.45">
      <c r="A593" s="56" t="s">
        <v>2074</v>
      </c>
      <c r="B593" s="56" t="s">
        <v>2075</v>
      </c>
      <c r="C593" s="56" t="s">
        <v>2076</v>
      </c>
      <c r="D593" s="56" t="s">
        <v>2077</v>
      </c>
      <c r="E593" s="56" t="s">
        <v>2078</v>
      </c>
      <c r="G593" s="57"/>
    </row>
    <row r="594" spans="1:7" x14ac:dyDescent="0.45">
      <c r="A594" s="56" t="s">
        <v>2079</v>
      </c>
      <c r="B594" s="56" t="s">
        <v>2075</v>
      </c>
      <c r="C594" s="56" t="s">
        <v>2080</v>
      </c>
      <c r="D594" s="56" t="s">
        <v>2077</v>
      </c>
      <c r="E594" s="56" t="s">
        <v>2081</v>
      </c>
      <c r="G594" s="57"/>
    </row>
    <row r="595" spans="1:7" x14ac:dyDescent="0.45">
      <c r="A595" s="56" t="s">
        <v>2082</v>
      </c>
      <c r="B595" s="56" t="s">
        <v>2075</v>
      </c>
      <c r="C595" s="56" t="s">
        <v>2083</v>
      </c>
      <c r="D595" s="56" t="s">
        <v>2077</v>
      </c>
      <c r="E595" s="56" t="s">
        <v>2084</v>
      </c>
      <c r="G595" s="57"/>
    </row>
    <row r="596" spans="1:7" x14ac:dyDescent="0.45">
      <c r="A596" s="56" t="s">
        <v>2085</v>
      </c>
      <c r="B596" s="56" t="s">
        <v>2075</v>
      </c>
      <c r="C596" s="56" t="s">
        <v>2086</v>
      </c>
      <c r="D596" s="56" t="s">
        <v>2077</v>
      </c>
      <c r="E596" s="56" t="s">
        <v>2087</v>
      </c>
      <c r="G596" s="57"/>
    </row>
    <row r="597" spans="1:7" x14ac:dyDescent="0.45">
      <c r="A597" s="56" t="s">
        <v>2088</v>
      </c>
      <c r="B597" s="56" t="s">
        <v>2075</v>
      </c>
      <c r="C597" s="56" t="s">
        <v>2089</v>
      </c>
      <c r="D597" s="56" t="s">
        <v>2077</v>
      </c>
      <c r="E597" s="56" t="s">
        <v>2090</v>
      </c>
      <c r="G597" s="57"/>
    </row>
    <row r="598" spans="1:7" x14ac:dyDescent="0.45">
      <c r="A598" s="56" t="s">
        <v>2091</v>
      </c>
      <c r="B598" s="56" t="s">
        <v>2075</v>
      </c>
      <c r="C598" s="56" t="s">
        <v>2092</v>
      </c>
      <c r="D598" s="56" t="s">
        <v>2077</v>
      </c>
      <c r="E598" s="56" t="s">
        <v>2093</v>
      </c>
      <c r="G598" s="57"/>
    </row>
    <row r="599" spans="1:7" x14ac:dyDescent="0.45">
      <c r="A599" s="56" t="s">
        <v>2094</v>
      </c>
      <c r="B599" s="56" t="s">
        <v>2075</v>
      </c>
      <c r="C599" s="56" t="s">
        <v>2095</v>
      </c>
      <c r="D599" s="56" t="s">
        <v>2077</v>
      </c>
      <c r="E599" s="56" t="s">
        <v>2096</v>
      </c>
      <c r="G599" s="57"/>
    </row>
    <row r="600" spans="1:7" x14ac:dyDescent="0.45">
      <c r="A600" s="56" t="s">
        <v>2097</v>
      </c>
      <c r="B600" s="56" t="s">
        <v>2075</v>
      </c>
      <c r="C600" s="56" t="s">
        <v>2098</v>
      </c>
      <c r="D600" s="56" t="s">
        <v>2077</v>
      </c>
      <c r="E600" s="56" t="s">
        <v>2099</v>
      </c>
      <c r="G600" s="57"/>
    </row>
    <row r="601" spans="1:7" x14ac:dyDescent="0.45">
      <c r="A601" s="56" t="s">
        <v>2100</v>
      </c>
      <c r="B601" s="56" t="s">
        <v>2075</v>
      </c>
      <c r="C601" s="56" t="s">
        <v>2101</v>
      </c>
      <c r="D601" s="56" t="s">
        <v>2077</v>
      </c>
      <c r="E601" s="56" t="s">
        <v>2102</v>
      </c>
      <c r="G601" s="57"/>
    </row>
    <row r="602" spans="1:7" x14ac:dyDescent="0.45">
      <c r="A602" s="56" t="s">
        <v>2103</v>
      </c>
      <c r="B602" s="56" t="s">
        <v>2075</v>
      </c>
      <c r="C602" s="56" t="s">
        <v>2104</v>
      </c>
      <c r="D602" s="56" t="s">
        <v>2077</v>
      </c>
      <c r="E602" s="56" t="s">
        <v>2105</v>
      </c>
      <c r="G602" s="57"/>
    </row>
    <row r="603" spans="1:7" x14ac:dyDescent="0.45">
      <c r="A603" s="56" t="s">
        <v>2106</v>
      </c>
      <c r="B603" s="56" t="s">
        <v>2075</v>
      </c>
      <c r="C603" s="56" t="s">
        <v>2107</v>
      </c>
      <c r="D603" s="56" t="s">
        <v>2077</v>
      </c>
      <c r="E603" s="56" t="s">
        <v>1734</v>
      </c>
      <c r="G603" s="57"/>
    </row>
    <row r="604" spans="1:7" x14ac:dyDescent="0.45">
      <c r="A604" s="56" t="s">
        <v>2108</v>
      </c>
      <c r="B604" s="56" t="s">
        <v>2075</v>
      </c>
      <c r="C604" s="56" t="s">
        <v>2109</v>
      </c>
      <c r="D604" s="56" t="s">
        <v>2077</v>
      </c>
      <c r="E604" s="56" t="s">
        <v>2110</v>
      </c>
      <c r="G604" s="57"/>
    </row>
    <row r="605" spans="1:7" x14ac:dyDescent="0.45">
      <c r="A605" s="56" t="s">
        <v>2111</v>
      </c>
      <c r="B605" s="56" t="s">
        <v>2075</v>
      </c>
      <c r="C605" s="56" t="s">
        <v>2112</v>
      </c>
      <c r="D605" s="56" t="s">
        <v>2077</v>
      </c>
      <c r="E605" s="56" t="s">
        <v>2113</v>
      </c>
      <c r="G605" s="57"/>
    </row>
    <row r="606" spans="1:7" x14ac:dyDescent="0.45">
      <c r="A606" s="56" t="s">
        <v>2114</v>
      </c>
      <c r="B606" s="56" t="s">
        <v>2075</v>
      </c>
      <c r="C606" s="56" t="s">
        <v>2115</v>
      </c>
      <c r="D606" s="56" t="s">
        <v>2077</v>
      </c>
      <c r="E606" s="56" t="s">
        <v>2116</v>
      </c>
      <c r="G606" s="57"/>
    </row>
    <row r="607" spans="1:7" x14ac:dyDescent="0.45">
      <c r="A607" s="56" t="s">
        <v>2117</v>
      </c>
      <c r="B607" s="56" t="s">
        <v>2075</v>
      </c>
      <c r="C607" s="56" t="s">
        <v>2118</v>
      </c>
      <c r="D607" s="56" t="s">
        <v>2077</v>
      </c>
      <c r="E607" s="56" t="s">
        <v>2119</v>
      </c>
      <c r="G607" s="57"/>
    </row>
    <row r="608" spans="1:7" x14ac:dyDescent="0.45">
      <c r="A608" s="56" t="s">
        <v>2120</v>
      </c>
      <c r="B608" s="56" t="s">
        <v>2075</v>
      </c>
      <c r="C608" s="56" t="s">
        <v>2121</v>
      </c>
      <c r="D608" s="56" t="s">
        <v>2077</v>
      </c>
      <c r="E608" s="56" t="s">
        <v>2122</v>
      </c>
      <c r="G608" s="57"/>
    </row>
    <row r="609" spans="1:7" x14ac:dyDescent="0.45">
      <c r="A609" s="56" t="s">
        <v>2123</v>
      </c>
      <c r="B609" s="56" t="s">
        <v>2075</v>
      </c>
      <c r="C609" s="56" t="s">
        <v>2124</v>
      </c>
      <c r="D609" s="56" t="s">
        <v>2077</v>
      </c>
      <c r="E609" s="56" t="s">
        <v>2125</v>
      </c>
      <c r="G609" s="57"/>
    </row>
    <row r="610" spans="1:7" x14ac:dyDescent="0.45">
      <c r="A610" s="56" t="s">
        <v>2126</v>
      </c>
      <c r="B610" s="56" t="s">
        <v>2075</v>
      </c>
      <c r="C610" s="56" t="s">
        <v>2127</v>
      </c>
      <c r="D610" s="56" t="s">
        <v>2077</v>
      </c>
      <c r="E610" s="56" t="s">
        <v>2128</v>
      </c>
      <c r="G610" s="57"/>
    </row>
    <row r="611" spans="1:7" x14ac:dyDescent="0.45">
      <c r="A611" s="56" t="s">
        <v>2129</v>
      </c>
      <c r="B611" s="56" t="s">
        <v>2075</v>
      </c>
      <c r="C611" s="56" t="s">
        <v>2130</v>
      </c>
      <c r="D611" s="56" t="s">
        <v>2077</v>
      </c>
      <c r="E611" s="56" t="s">
        <v>2131</v>
      </c>
      <c r="G611" s="57"/>
    </row>
    <row r="612" spans="1:7" x14ac:dyDescent="0.45">
      <c r="A612" s="56" t="s">
        <v>2132</v>
      </c>
      <c r="B612" s="56" t="s">
        <v>2075</v>
      </c>
      <c r="C612" s="56" t="s">
        <v>2133</v>
      </c>
      <c r="D612" s="56" t="s">
        <v>2077</v>
      </c>
      <c r="E612" s="56" t="s">
        <v>2134</v>
      </c>
      <c r="G612" s="57"/>
    </row>
    <row r="613" spans="1:7" x14ac:dyDescent="0.45">
      <c r="A613" s="56" t="s">
        <v>2135</v>
      </c>
      <c r="B613" s="56" t="s">
        <v>2075</v>
      </c>
      <c r="C613" s="56" t="s">
        <v>2136</v>
      </c>
      <c r="D613" s="56" t="s">
        <v>2077</v>
      </c>
      <c r="E613" s="56" t="s">
        <v>2137</v>
      </c>
      <c r="G613" s="57"/>
    </row>
    <row r="614" spans="1:7" x14ac:dyDescent="0.45">
      <c r="A614" s="56" t="s">
        <v>2138</v>
      </c>
      <c r="B614" s="56" t="s">
        <v>2075</v>
      </c>
      <c r="C614" s="56" t="s">
        <v>2139</v>
      </c>
      <c r="D614" s="56" t="s">
        <v>2077</v>
      </c>
      <c r="E614" s="56" t="s">
        <v>2140</v>
      </c>
      <c r="G614" s="57"/>
    </row>
    <row r="615" spans="1:7" x14ac:dyDescent="0.45">
      <c r="A615" s="56" t="s">
        <v>2141</v>
      </c>
      <c r="B615" s="56" t="s">
        <v>2075</v>
      </c>
      <c r="C615" s="56" t="s">
        <v>2142</v>
      </c>
      <c r="D615" s="56" t="s">
        <v>2077</v>
      </c>
      <c r="E615" s="56" t="s">
        <v>2143</v>
      </c>
      <c r="G615" s="57"/>
    </row>
    <row r="616" spans="1:7" x14ac:dyDescent="0.45">
      <c r="A616" s="56" t="s">
        <v>2144</v>
      </c>
      <c r="B616" s="56" t="s">
        <v>2075</v>
      </c>
      <c r="C616" s="56" t="s">
        <v>2145</v>
      </c>
      <c r="D616" s="56" t="s">
        <v>2077</v>
      </c>
      <c r="E616" s="56" t="s">
        <v>2146</v>
      </c>
      <c r="G616" s="57"/>
    </row>
    <row r="617" spans="1:7" x14ac:dyDescent="0.45">
      <c r="A617" s="56" t="s">
        <v>2147</v>
      </c>
      <c r="B617" s="56" t="s">
        <v>2075</v>
      </c>
      <c r="C617" s="56" t="s">
        <v>2148</v>
      </c>
      <c r="D617" s="56" t="s">
        <v>2077</v>
      </c>
      <c r="E617" s="56" t="s">
        <v>2149</v>
      </c>
      <c r="G617" s="57"/>
    </row>
    <row r="618" spans="1:7" x14ac:dyDescent="0.45">
      <c r="A618" s="56" t="s">
        <v>2150</v>
      </c>
      <c r="B618" s="56" t="s">
        <v>2075</v>
      </c>
      <c r="C618" s="56" t="s">
        <v>2151</v>
      </c>
      <c r="D618" s="56" t="s">
        <v>2077</v>
      </c>
      <c r="E618" s="56" t="s">
        <v>2152</v>
      </c>
      <c r="G618" s="57"/>
    </row>
    <row r="619" spans="1:7" x14ac:dyDescent="0.45">
      <c r="A619" s="56" t="s">
        <v>2153</v>
      </c>
      <c r="B619" s="56" t="s">
        <v>2075</v>
      </c>
      <c r="C619" s="56" t="s">
        <v>2154</v>
      </c>
      <c r="D619" s="56" t="s">
        <v>2077</v>
      </c>
      <c r="E619" s="56" t="s">
        <v>2155</v>
      </c>
      <c r="G619" s="57"/>
    </row>
    <row r="620" spans="1:7" x14ac:dyDescent="0.45">
      <c r="A620" s="56" t="s">
        <v>2156</v>
      </c>
      <c r="B620" s="56" t="s">
        <v>2075</v>
      </c>
      <c r="C620" s="56" t="s">
        <v>2157</v>
      </c>
      <c r="D620" s="56" t="s">
        <v>2077</v>
      </c>
      <c r="E620" s="56" t="s">
        <v>2158</v>
      </c>
      <c r="G620" s="57"/>
    </row>
    <row r="621" spans="1:7" x14ac:dyDescent="0.45">
      <c r="A621" s="56" t="s">
        <v>2159</v>
      </c>
      <c r="B621" s="56" t="s">
        <v>2075</v>
      </c>
      <c r="C621" s="56" t="s">
        <v>2160</v>
      </c>
      <c r="D621" s="56" t="s">
        <v>2077</v>
      </c>
      <c r="E621" s="56" t="s">
        <v>2161</v>
      </c>
      <c r="G621" s="57"/>
    </row>
    <row r="622" spans="1:7" x14ac:dyDescent="0.45">
      <c r="A622" s="56" t="s">
        <v>2162</v>
      </c>
      <c r="B622" s="56" t="s">
        <v>2075</v>
      </c>
      <c r="C622" s="56" t="s">
        <v>2163</v>
      </c>
      <c r="D622" s="56" t="s">
        <v>2077</v>
      </c>
      <c r="E622" s="56" t="s">
        <v>2164</v>
      </c>
      <c r="G622" s="57"/>
    </row>
    <row r="623" spans="1:7" x14ac:dyDescent="0.45">
      <c r="A623" s="56" t="s">
        <v>2165</v>
      </c>
      <c r="B623" s="56" t="s">
        <v>2075</v>
      </c>
      <c r="C623" s="56" t="s">
        <v>2166</v>
      </c>
      <c r="D623" s="56" t="s">
        <v>2077</v>
      </c>
      <c r="E623" s="56" t="s">
        <v>2167</v>
      </c>
      <c r="G623" s="57"/>
    </row>
    <row r="624" spans="1:7" x14ac:dyDescent="0.45">
      <c r="A624" s="56" t="s">
        <v>2168</v>
      </c>
      <c r="B624" s="56" t="s">
        <v>2075</v>
      </c>
      <c r="C624" s="56" t="s">
        <v>2169</v>
      </c>
      <c r="D624" s="56" t="s">
        <v>2077</v>
      </c>
      <c r="E624" s="56" t="s">
        <v>2170</v>
      </c>
      <c r="G624" s="57"/>
    </row>
    <row r="625" spans="1:7" x14ac:dyDescent="0.45">
      <c r="A625" s="56" t="s">
        <v>2171</v>
      </c>
      <c r="B625" s="56" t="s">
        <v>2075</v>
      </c>
      <c r="C625" s="56" t="s">
        <v>2172</v>
      </c>
      <c r="D625" s="56" t="s">
        <v>2077</v>
      </c>
      <c r="E625" s="56" t="s">
        <v>2173</v>
      </c>
      <c r="G625" s="57"/>
    </row>
    <row r="626" spans="1:7" x14ac:dyDescent="0.45">
      <c r="A626" s="56" t="s">
        <v>2174</v>
      </c>
      <c r="B626" s="56" t="s">
        <v>2075</v>
      </c>
      <c r="C626" s="56" t="s">
        <v>2175</v>
      </c>
      <c r="D626" s="56" t="s">
        <v>2077</v>
      </c>
      <c r="E626" s="56" t="s">
        <v>2176</v>
      </c>
      <c r="G626" s="57"/>
    </row>
    <row r="627" spans="1:7" x14ac:dyDescent="0.45">
      <c r="A627" s="56" t="s">
        <v>2177</v>
      </c>
      <c r="B627" s="56" t="s">
        <v>2075</v>
      </c>
      <c r="C627" s="56" t="s">
        <v>2178</v>
      </c>
      <c r="D627" s="56" t="s">
        <v>2077</v>
      </c>
      <c r="E627" s="56" t="s">
        <v>2179</v>
      </c>
      <c r="G627" s="57"/>
    </row>
    <row r="628" spans="1:7" x14ac:dyDescent="0.45">
      <c r="A628" s="56" t="s">
        <v>2180</v>
      </c>
      <c r="B628" s="56" t="s">
        <v>2075</v>
      </c>
      <c r="C628" s="56" t="s">
        <v>2181</v>
      </c>
      <c r="D628" s="56" t="s">
        <v>2077</v>
      </c>
      <c r="E628" s="56" t="s">
        <v>2182</v>
      </c>
      <c r="G628" s="57"/>
    </row>
    <row r="629" spans="1:7" x14ac:dyDescent="0.45">
      <c r="A629" s="56" t="s">
        <v>2183</v>
      </c>
      <c r="B629" s="56" t="s">
        <v>2075</v>
      </c>
      <c r="C629" s="56" t="s">
        <v>2184</v>
      </c>
      <c r="D629" s="56" t="s">
        <v>2077</v>
      </c>
      <c r="E629" s="56" t="s">
        <v>2185</v>
      </c>
      <c r="G629" s="57"/>
    </row>
    <row r="630" spans="1:7" x14ac:dyDescent="0.45">
      <c r="A630" s="56" t="s">
        <v>2186</v>
      </c>
      <c r="B630" s="56" t="s">
        <v>2075</v>
      </c>
      <c r="C630" s="56" t="s">
        <v>2187</v>
      </c>
      <c r="D630" s="56" t="s">
        <v>2077</v>
      </c>
      <c r="E630" s="56" t="s">
        <v>2188</v>
      </c>
      <c r="G630" s="57"/>
    </row>
    <row r="631" spans="1:7" x14ac:dyDescent="0.45">
      <c r="A631" s="56" t="s">
        <v>2189</v>
      </c>
      <c r="B631" s="56" t="s">
        <v>2075</v>
      </c>
      <c r="C631" s="56" t="s">
        <v>2190</v>
      </c>
      <c r="D631" s="56" t="s">
        <v>2077</v>
      </c>
      <c r="E631" s="56" t="s">
        <v>2191</v>
      </c>
      <c r="G631" s="57"/>
    </row>
    <row r="632" spans="1:7" x14ac:dyDescent="0.45">
      <c r="A632" s="56" t="s">
        <v>2192</v>
      </c>
      <c r="B632" s="56" t="s">
        <v>2075</v>
      </c>
      <c r="C632" s="56" t="s">
        <v>2193</v>
      </c>
      <c r="D632" s="56" t="s">
        <v>2077</v>
      </c>
      <c r="E632" s="56" t="s">
        <v>2194</v>
      </c>
      <c r="G632" s="57"/>
    </row>
    <row r="633" spans="1:7" x14ac:dyDescent="0.45">
      <c r="A633" s="56" t="s">
        <v>2195</v>
      </c>
      <c r="B633" s="56" t="s">
        <v>2075</v>
      </c>
      <c r="C633" s="56" t="s">
        <v>2196</v>
      </c>
      <c r="D633" s="56" t="s">
        <v>2077</v>
      </c>
      <c r="E633" s="56" t="s">
        <v>2197</v>
      </c>
      <c r="G633" s="57"/>
    </row>
    <row r="634" spans="1:7" x14ac:dyDescent="0.45">
      <c r="A634" s="56" t="s">
        <v>2198</v>
      </c>
      <c r="B634" s="56" t="s">
        <v>2075</v>
      </c>
      <c r="C634" s="56" t="s">
        <v>2199</v>
      </c>
      <c r="D634" s="56" t="s">
        <v>2077</v>
      </c>
      <c r="E634" s="56" t="s">
        <v>2200</v>
      </c>
      <c r="G634" s="57"/>
    </row>
    <row r="635" spans="1:7" x14ac:dyDescent="0.45">
      <c r="A635" s="56" t="s">
        <v>2201</v>
      </c>
      <c r="B635" s="56" t="s">
        <v>2075</v>
      </c>
      <c r="C635" s="56" t="s">
        <v>2202</v>
      </c>
      <c r="D635" s="56" t="s">
        <v>2077</v>
      </c>
      <c r="E635" s="56" t="s">
        <v>2203</v>
      </c>
      <c r="G635" s="57"/>
    </row>
    <row r="636" spans="1:7" x14ac:dyDescent="0.45">
      <c r="A636" s="56" t="s">
        <v>2204</v>
      </c>
      <c r="B636" s="56" t="s">
        <v>2075</v>
      </c>
      <c r="C636" s="56" t="s">
        <v>2205</v>
      </c>
      <c r="D636" s="56" t="s">
        <v>2077</v>
      </c>
      <c r="E636" s="56" t="s">
        <v>2206</v>
      </c>
      <c r="G636" s="57"/>
    </row>
    <row r="637" spans="1:7" x14ac:dyDescent="0.45">
      <c r="A637" s="56" t="s">
        <v>2207</v>
      </c>
      <c r="B637" s="56" t="s">
        <v>2075</v>
      </c>
      <c r="C637" s="56" t="s">
        <v>2208</v>
      </c>
      <c r="D637" s="56" t="s">
        <v>2077</v>
      </c>
      <c r="E637" s="56" t="s">
        <v>2209</v>
      </c>
      <c r="G637" s="57"/>
    </row>
    <row r="638" spans="1:7" x14ac:dyDescent="0.45">
      <c r="A638" s="56" t="s">
        <v>2210</v>
      </c>
      <c r="B638" s="56" t="s">
        <v>2075</v>
      </c>
      <c r="C638" s="56" t="s">
        <v>2211</v>
      </c>
      <c r="D638" s="56" t="s">
        <v>2077</v>
      </c>
      <c r="E638" s="56" t="s">
        <v>2212</v>
      </c>
      <c r="G638" s="57"/>
    </row>
    <row r="639" spans="1:7" x14ac:dyDescent="0.45">
      <c r="A639" s="56" t="s">
        <v>2213</v>
      </c>
      <c r="B639" s="56" t="s">
        <v>2075</v>
      </c>
      <c r="C639" s="56" t="s">
        <v>2214</v>
      </c>
      <c r="D639" s="56" t="s">
        <v>2077</v>
      </c>
      <c r="E639" s="56" t="s">
        <v>2215</v>
      </c>
      <c r="G639" s="57"/>
    </row>
    <row r="640" spans="1:7" x14ac:dyDescent="0.45">
      <c r="A640" s="56" t="s">
        <v>2216</v>
      </c>
      <c r="B640" s="56" t="s">
        <v>2075</v>
      </c>
      <c r="C640" s="56" t="s">
        <v>2217</v>
      </c>
      <c r="D640" s="56" t="s">
        <v>2077</v>
      </c>
      <c r="E640" s="56" t="s">
        <v>2218</v>
      </c>
      <c r="G640" s="57"/>
    </row>
    <row r="641" spans="1:7" x14ac:dyDescent="0.45">
      <c r="A641" s="56" t="s">
        <v>2219</v>
      </c>
      <c r="B641" s="56" t="s">
        <v>2075</v>
      </c>
      <c r="C641" s="56" t="s">
        <v>2220</v>
      </c>
      <c r="D641" s="56" t="s">
        <v>2077</v>
      </c>
      <c r="E641" s="56" t="s">
        <v>2221</v>
      </c>
      <c r="G641" s="57"/>
    </row>
    <row r="642" spans="1:7" x14ac:dyDescent="0.45">
      <c r="A642" s="56" t="s">
        <v>2222</v>
      </c>
      <c r="B642" s="56" t="s">
        <v>2075</v>
      </c>
      <c r="C642" s="56" t="s">
        <v>2223</v>
      </c>
      <c r="D642" s="56" t="s">
        <v>2077</v>
      </c>
      <c r="E642" s="56" t="s">
        <v>2224</v>
      </c>
      <c r="G642" s="57"/>
    </row>
    <row r="643" spans="1:7" x14ac:dyDescent="0.45">
      <c r="A643" s="56" t="s">
        <v>2225</v>
      </c>
      <c r="B643" s="56" t="s">
        <v>2075</v>
      </c>
      <c r="C643" s="56" t="s">
        <v>2226</v>
      </c>
      <c r="D643" s="56" t="s">
        <v>2077</v>
      </c>
      <c r="E643" s="56" t="s">
        <v>2227</v>
      </c>
      <c r="G643" s="57"/>
    </row>
    <row r="644" spans="1:7" x14ac:dyDescent="0.45">
      <c r="A644" s="56" t="s">
        <v>2228</v>
      </c>
      <c r="B644" s="56" t="s">
        <v>2075</v>
      </c>
      <c r="C644" s="56" t="s">
        <v>2229</v>
      </c>
      <c r="D644" s="56" t="s">
        <v>2077</v>
      </c>
      <c r="E644" s="56" t="s">
        <v>2230</v>
      </c>
      <c r="G644" s="57"/>
    </row>
    <row r="645" spans="1:7" x14ac:dyDescent="0.45">
      <c r="A645" s="56" t="s">
        <v>2231</v>
      </c>
      <c r="B645" s="56" t="s">
        <v>2075</v>
      </c>
      <c r="C645" s="56" t="s">
        <v>2232</v>
      </c>
      <c r="D645" s="56" t="s">
        <v>2077</v>
      </c>
      <c r="E645" s="56" t="s">
        <v>2233</v>
      </c>
      <c r="G645" s="57"/>
    </row>
    <row r="646" spans="1:7" x14ac:dyDescent="0.45">
      <c r="A646" s="56" t="s">
        <v>2234</v>
      </c>
      <c r="B646" s="56" t="s">
        <v>2075</v>
      </c>
      <c r="C646" s="56" t="s">
        <v>2235</v>
      </c>
      <c r="D646" s="56" t="s">
        <v>2077</v>
      </c>
      <c r="E646" s="56" t="s">
        <v>2236</v>
      </c>
      <c r="G646" s="57"/>
    </row>
    <row r="647" spans="1:7" x14ac:dyDescent="0.45">
      <c r="A647" s="52" t="s">
        <v>2237</v>
      </c>
      <c r="B647" s="52" t="s">
        <v>305</v>
      </c>
      <c r="C647" s="53"/>
      <c r="D647" s="54" t="s">
        <v>2238</v>
      </c>
      <c r="E647" s="53"/>
      <c r="G647" s="57"/>
    </row>
    <row r="648" spans="1:7" x14ac:dyDescent="0.45">
      <c r="A648" s="56" t="s">
        <v>2239</v>
      </c>
      <c r="B648" s="56" t="s">
        <v>2240</v>
      </c>
      <c r="C648" s="56" t="s">
        <v>2241</v>
      </c>
      <c r="D648" s="56" t="s">
        <v>2242</v>
      </c>
      <c r="E648" s="56" t="s">
        <v>2243</v>
      </c>
      <c r="G648" s="57"/>
    </row>
    <row r="649" spans="1:7" x14ac:dyDescent="0.45">
      <c r="A649" s="56" t="s">
        <v>2244</v>
      </c>
      <c r="B649" s="56" t="s">
        <v>2240</v>
      </c>
      <c r="C649" s="56" t="s">
        <v>2245</v>
      </c>
      <c r="D649" s="56" t="s">
        <v>2242</v>
      </c>
      <c r="E649" s="56" t="s">
        <v>2246</v>
      </c>
      <c r="G649" s="57"/>
    </row>
    <row r="650" spans="1:7" x14ac:dyDescent="0.45">
      <c r="A650" s="56" t="s">
        <v>2247</v>
      </c>
      <c r="B650" s="56" t="s">
        <v>2240</v>
      </c>
      <c r="C650" s="56" t="s">
        <v>2248</v>
      </c>
      <c r="D650" s="56" t="s">
        <v>2242</v>
      </c>
      <c r="E650" s="56" t="s">
        <v>2249</v>
      </c>
      <c r="G650" s="57"/>
    </row>
    <row r="651" spans="1:7" x14ac:dyDescent="0.45">
      <c r="A651" s="56" t="s">
        <v>2250</v>
      </c>
      <c r="B651" s="56" t="s">
        <v>2240</v>
      </c>
      <c r="C651" s="56" t="s">
        <v>2251</v>
      </c>
      <c r="D651" s="56" t="s">
        <v>2242</v>
      </c>
      <c r="E651" s="56" t="s">
        <v>2252</v>
      </c>
      <c r="G651" s="57"/>
    </row>
    <row r="652" spans="1:7" x14ac:dyDescent="0.45">
      <c r="A652" s="56" t="s">
        <v>2253</v>
      </c>
      <c r="B652" s="56" t="s">
        <v>2240</v>
      </c>
      <c r="C652" s="56" t="s">
        <v>2254</v>
      </c>
      <c r="D652" s="56" t="s">
        <v>2242</v>
      </c>
      <c r="E652" s="56" t="s">
        <v>2255</v>
      </c>
      <c r="G652" s="57"/>
    </row>
    <row r="653" spans="1:7" x14ac:dyDescent="0.45">
      <c r="A653" s="56" t="s">
        <v>2256</v>
      </c>
      <c r="B653" s="56" t="s">
        <v>2240</v>
      </c>
      <c r="C653" s="56" t="s">
        <v>2257</v>
      </c>
      <c r="D653" s="56" t="s">
        <v>2242</v>
      </c>
      <c r="E653" s="56" t="s">
        <v>2258</v>
      </c>
      <c r="G653" s="57"/>
    </row>
    <row r="654" spans="1:7" x14ac:dyDescent="0.45">
      <c r="A654" s="56" t="s">
        <v>2259</v>
      </c>
      <c r="B654" s="56" t="s">
        <v>2240</v>
      </c>
      <c r="C654" s="56" t="s">
        <v>2260</v>
      </c>
      <c r="D654" s="56" t="s">
        <v>2242</v>
      </c>
      <c r="E654" s="56" t="s">
        <v>2261</v>
      </c>
      <c r="G654" s="57"/>
    </row>
    <row r="655" spans="1:7" x14ac:dyDescent="0.45">
      <c r="A655" s="56" t="s">
        <v>2262</v>
      </c>
      <c r="B655" s="56" t="s">
        <v>2240</v>
      </c>
      <c r="C655" s="56" t="s">
        <v>2263</v>
      </c>
      <c r="D655" s="56" t="s">
        <v>2242</v>
      </c>
      <c r="E655" s="56" t="s">
        <v>2264</v>
      </c>
      <c r="G655" s="57"/>
    </row>
    <row r="656" spans="1:7" x14ac:dyDescent="0.45">
      <c r="A656" s="56" t="s">
        <v>2265</v>
      </c>
      <c r="B656" s="56" t="s">
        <v>2240</v>
      </c>
      <c r="C656" s="56" t="s">
        <v>2266</v>
      </c>
      <c r="D656" s="56" t="s">
        <v>2242</v>
      </c>
      <c r="E656" s="56" t="s">
        <v>2267</v>
      </c>
      <c r="G656" s="57"/>
    </row>
    <row r="657" spans="1:7" x14ac:dyDescent="0.45">
      <c r="A657" s="56" t="s">
        <v>2268</v>
      </c>
      <c r="B657" s="56" t="s">
        <v>2240</v>
      </c>
      <c r="C657" s="56" t="s">
        <v>2269</v>
      </c>
      <c r="D657" s="56" t="s">
        <v>2242</v>
      </c>
      <c r="E657" s="56" t="s">
        <v>2270</v>
      </c>
      <c r="G657" s="57"/>
    </row>
    <row r="658" spans="1:7" x14ac:dyDescent="0.45">
      <c r="A658" s="56" t="s">
        <v>2271</v>
      </c>
      <c r="B658" s="56" t="s">
        <v>2240</v>
      </c>
      <c r="C658" s="56" t="s">
        <v>2272</v>
      </c>
      <c r="D658" s="56" t="s">
        <v>2242</v>
      </c>
      <c r="E658" s="56" t="s">
        <v>2273</v>
      </c>
      <c r="G658" s="57"/>
    </row>
    <row r="659" spans="1:7" x14ac:dyDescent="0.45">
      <c r="A659" s="56" t="s">
        <v>2274</v>
      </c>
      <c r="B659" s="56" t="s">
        <v>2240</v>
      </c>
      <c r="C659" s="56" t="s">
        <v>2275</v>
      </c>
      <c r="D659" s="56" t="s">
        <v>2242</v>
      </c>
      <c r="E659" s="56" t="s">
        <v>2276</v>
      </c>
      <c r="G659" s="57"/>
    </row>
    <row r="660" spans="1:7" x14ac:dyDescent="0.45">
      <c r="A660" s="56" t="s">
        <v>2277</v>
      </c>
      <c r="B660" s="56" t="s">
        <v>2240</v>
      </c>
      <c r="C660" s="56" t="s">
        <v>2278</v>
      </c>
      <c r="D660" s="56" t="s">
        <v>2242</v>
      </c>
      <c r="E660" s="56" t="s">
        <v>2279</v>
      </c>
      <c r="G660" s="57"/>
    </row>
    <row r="661" spans="1:7" x14ac:dyDescent="0.45">
      <c r="A661" s="56" t="s">
        <v>2280</v>
      </c>
      <c r="B661" s="56" t="s">
        <v>2240</v>
      </c>
      <c r="C661" s="56" t="s">
        <v>2281</v>
      </c>
      <c r="D661" s="56" t="s">
        <v>2242</v>
      </c>
      <c r="E661" s="56" t="s">
        <v>2282</v>
      </c>
      <c r="G661" s="57"/>
    </row>
    <row r="662" spans="1:7" x14ac:dyDescent="0.45">
      <c r="A662" s="56" t="s">
        <v>2283</v>
      </c>
      <c r="B662" s="56" t="s">
        <v>2240</v>
      </c>
      <c r="C662" s="56" t="s">
        <v>2284</v>
      </c>
      <c r="D662" s="56" t="s">
        <v>2242</v>
      </c>
      <c r="E662" s="56" t="s">
        <v>2285</v>
      </c>
      <c r="G662" s="57"/>
    </row>
    <row r="663" spans="1:7" x14ac:dyDescent="0.45">
      <c r="A663" s="56" t="s">
        <v>2286</v>
      </c>
      <c r="B663" s="56" t="s">
        <v>2240</v>
      </c>
      <c r="C663" s="56" t="s">
        <v>2287</v>
      </c>
      <c r="D663" s="56" t="s">
        <v>2242</v>
      </c>
      <c r="E663" s="56" t="s">
        <v>2288</v>
      </c>
      <c r="G663" s="57"/>
    </row>
    <row r="664" spans="1:7" x14ac:dyDescent="0.45">
      <c r="A664" s="56" t="s">
        <v>2289</v>
      </c>
      <c r="B664" s="56" t="s">
        <v>2240</v>
      </c>
      <c r="C664" s="56" t="s">
        <v>2290</v>
      </c>
      <c r="D664" s="56" t="s">
        <v>2242</v>
      </c>
      <c r="E664" s="56" t="s">
        <v>2291</v>
      </c>
      <c r="G664" s="57"/>
    </row>
    <row r="665" spans="1:7" x14ac:dyDescent="0.45">
      <c r="A665" s="56" t="s">
        <v>2292</v>
      </c>
      <c r="B665" s="56" t="s">
        <v>2240</v>
      </c>
      <c r="C665" s="56" t="s">
        <v>2293</v>
      </c>
      <c r="D665" s="56" t="s">
        <v>2242</v>
      </c>
      <c r="E665" s="56" t="s">
        <v>2294</v>
      </c>
      <c r="G665" s="57"/>
    </row>
    <row r="666" spans="1:7" x14ac:dyDescent="0.45">
      <c r="A666" s="56" t="s">
        <v>2295</v>
      </c>
      <c r="B666" s="56" t="s">
        <v>2240</v>
      </c>
      <c r="C666" s="56" t="s">
        <v>2296</v>
      </c>
      <c r="D666" s="56" t="s">
        <v>2242</v>
      </c>
      <c r="E666" s="56" t="s">
        <v>2297</v>
      </c>
      <c r="G666" s="57"/>
    </row>
    <row r="667" spans="1:7" x14ac:dyDescent="0.45">
      <c r="A667" s="56" t="s">
        <v>2298</v>
      </c>
      <c r="B667" s="56" t="s">
        <v>2240</v>
      </c>
      <c r="C667" s="56" t="s">
        <v>2299</v>
      </c>
      <c r="D667" s="56" t="s">
        <v>2242</v>
      </c>
      <c r="E667" s="56" t="s">
        <v>2300</v>
      </c>
      <c r="G667" s="57"/>
    </row>
    <row r="668" spans="1:7" x14ac:dyDescent="0.45">
      <c r="A668" s="56" t="s">
        <v>2301</v>
      </c>
      <c r="B668" s="56" t="s">
        <v>2240</v>
      </c>
      <c r="C668" s="56" t="s">
        <v>2302</v>
      </c>
      <c r="D668" s="56" t="s">
        <v>2242</v>
      </c>
      <c r="E668" s="56" t="s">
        <v>2303</v>
      </c>
      <c r="G668" s="57"/>
    </row>
    <row r="669" spans="1:7" x14ac:dyDescent="0.45">
      <c r="A669" s="56" t="s">
        <v>2304</v>
      </c>
      <c r="B669" s="56" t="s">
        <v>2240</v>
      </c>
      <c r="C669" s="56" t="s">
        <v>2305</v>
      </c>
      <c r="D669" s="56" t="s">
        <v>2242</v>
      </c>
      <c r="E669" s="56" t="s">
        <v>2306</v>
      </c>
      <c r="G669" s="57"/>
    </row>
    <row r="670" spans="1:7" x14ac:dyDescent="0.45">
      <c r="A670" s="56" t="s">
        <v>2307</v>
      </c>
      <c r="B670" s="56" t="s">
        <v>2240</v>
      </c>
      <c r="C670" s="56" t="s">
        <v>2308</v>
      </c>
      <c r="D670" s="56" t="s">
        <v>2242</v>
      </c>
      <c r="E670" s="56" t="s">
        <v>2309</v>
      </c>
      <c r="G670" s="57"/>
    </row>
    <row r="671" spans="1:7" x14ac:dyDescent="0.45">
      <c r="A671" s="56" t="s">
        <v>2310</v>
      </c>
      <c r="B671" s="56" t="s">
        <v>2240</v>
      </c>
      <c r="C671" s="56" t="s">
        <v>2311</v>
      </c>
      <c r="D671" s="56" t="s">
        <v>2242</v>
      </c>
      <c r="E671" s="56" t="s">
        <v>2312</v>
      </c>
      <c r="G671" s="57"/>
    </row>
    <row r="672" spans="1:7" x14ac:dyDescent="0.45">
      <c r="A672" s="56" t="s">
        <v>2313</v>
      </c>
      <c r="B672" s="56" t="s">
        <v>2240</v>
      </c>
      <c r="C672" s="56" t="s">
        <v>2314</v>
      </c>
      <c r="D672" s="56" t="s">
        <v>2242</v>
      </c>
      <c r="E672" s="56" t="s">
        <v>2315</v>
      </c>
      <c r="G672" s="57"/>
    </row>
    <row r="673" spans="1:8" x14ac:dyDescent="0.45">
      <c r="A673" s="56" t="s">
        <v>2316</v>
      </c>
      <c r="B673" s="56" t="s">
        <v>2240</v>
      </c>
      <c r="C673" s="56" t="s">
        <v>2317</v>
      </c>
      <c r="D673" s="56" t="s">
        <v>2242</v>
      </c>
      <c r="E673" s="56" t="s">
        <v>2318</v>
      </c>
      <c r="G673" s="57"/>
    </row>
    <row r="674" spans="1:8" x14ac:dyDescent="0.45">
      <c r="A674" s="56" t="s">
        <v>2319</v>
      </c>
      <c r="B674" s="56" t="s">
        <v>2240</v>
      </c>
      <c r="C674" s="56" t="s">
        <v>2320</v>
      </c>
      <c r="D674" s="56" t="s">
        <v>2242</v>
      </c>
      <c r="E674" s="56" t="s">
        <v>2321</v>
      </c>
      <c r="G674" s="57"/>
    </row>
    <row r="675" spans="1:8" x14ac:dyDescent="0.45">
      <c r="A675" s="56" t="s">
        <v>2322</v>
      </c>
      <c r="B675" s="56" t="s">
        <v>2240</v>
      </c>
      <c r="C675" s="56" t="s">
        <v>2323</v>
      </c>
      <c r="D675" s="56" t="s">
        <v>2242</v>
      </c>
      <c r="E675" s="56" t="s">
        <v>2324</v>
      </c>
      <c r="G675" s="57"/>
    </row>
    <row r="676" spans="1:8" x14ac:dyDescent="0.45">
      <c r="A676" s="56" t="s">
        <v>2325</v>
      </c>
      <c r="B676" s="56" t="s">
        <v>2240</v>
      </c>
      <c r="C676" s="56" t="s">
        <v>2326</v>
      </c>
      <c r="D676" s="56" t="s">
        <v>2242</v>
      </c>
      <c r="E676" s="56" t="s">
        <v>2327</v>
      </c>
      <c r="G676" s="57"/>
    </row>
    <row r="677" spans="1:8" x14ac:dyDescent="0.45">
      <c r="A677" s="56" t="s">
        <v>2328</v>
      </c>
      <c r="B677" s="56" t="s">
        <v>2240</v>
      </c>
      <c r="C677" s="56" t="s">
        <v>2329</v>
      </c>
      <c r="D677" s="56" t="s">
        <v>2242</v>
      </c>
      <c r="E677" s="56" t="s">
        <v>2330</v>
      </c>
      <c r="G677" s="57"/>
    </row>
    <row r="678" spans="1:8" x14ac:dyDescent="0.45">
      <c r="A678" s="56" t="s">
        <v>2331</v>
      </c>
      <c r="B678" s="56" t="s">
        <v>2240</v>
      </c>
      <c r="C678" s="56" t="s">
        <v>2332</v>
      </c>
      <c r="D678" s="56" t="s">
        <v>2242</v>
      </c>
      <c r="E678" s="56" t="s">
        <v>2333</v>
      </c>
      <c r="G678" s="57"/>
    </row>
    <row r="679" spans="1:8" x14ac:dyDescent="0.45">
      <c r="A679" s="56" t="s">
        <v>2334</v>
      </c>
      <c r="B679" s="56" t="s">
        <v>2240</v>
      </c>
      <c r="C679" s="56" t="s">
        <v>2335</v>
      </c>
      <c r="D679" s="56" t="s">
        <v>2242</v>
      </c>
      <c r="E679" s="56" t="s">
        <v>2336</v>
      </c>
      <c r="G679" s="57"/>
    </row>
    <row r="680" spans="1:8" x14ac:dyDescent="0.45">
      <c r="A680" s="56" t="s">
        <v>2337</v>
      </c>
      <c r="B680" s="56" t="s">
        <v>2240</v>
      </c>
      <c r="C680" s="56" t="s">
        <v>2338</v>
      </c>
      <c r="D680" s="56" t="s">
        <v>2242</v>
      </c>
      <c r="E680" s="56" t="s">
        <v>2339</v>
      </c>
      <c r="G680" s="57"/>
    </row>
    <row r="681" spans="1:8" x14ac:dyDescent="0.45">
      <c r="A681" s="56" t="s">
        <v>2340</v>
      </c>
      <c r="B681" s="56" t="s">
        <v>2240</v>
      </c>
      <c r="C681" s="56" t="s">
        <v>2341</v>
      </c>
      <c r="D681" s="56" t="s">
        <v>2242</v>
      </c>
      <c r="E681" s="56" t="s">
        <v>2342</v>
      </c>
      <c r="G681" s="57"/>
    </row>
    <row r="682" spans="1:8" x14ac:dyDescent="0.45">
      <c r="A682" s="56" t="s">
        <v>2343</v>
      </c>
      <c r="B682" s="56" t="s">
        <v>2240</v>
      </c>
      <c r="C682" s="56" t="s">
        <v>2344</v>
      </c>
      <c r="D682" s="56" t="s">
        <v>2242</v>
      </c>
      <c r="E682" s="56" t="s">
        <v>2345</v>
      </c>
      <c r="G682" s="57"/>
    </row>
    <row r="683" spans="1:8" x14ac:dyDescent="0.45">
      <c r="A683" s="56" t="s">
        <v>2346</v>
      </c>
      <c r="B683" s="56" t="s">
        <v>2240</v>
      </c>
      <c r="C683" s="56" t="s">
        <v>2347</v>
      </c>
      <c r="D683" s="56" t="s">
        <v>2242</v>
      </c>
      <c r="E683" s="56" t="s">
        <v>2348</v>
      </c>
      <c r="G683" s="57"/>
    </row>
    <row r="684" spans="1:8" x14ac:dyDescent="0.45">
      <c r="A684" s="56" t="s">
        <v>2349</v>
      </c>
      <c r="B684" s="56" t="s">
        <v>2240</v>
      </c>
      <c r="C684" s="56" t="s">
        <v>2350</v>
      </c>
      <c r="D684" s="56" t="s">
        <v>2242</v>
      </c>
      <c r="E684" s="56" t="s">
        <v>2351</v>
      </c>
      <c r="G684" s="57"/>
    </row>
    <row r="685" spans="1:8" x14ac:dyDescent="0.45">
      <c r="A685" s="56" t="s">
        <v>2352</v>
      </c>
      <c r="B685" s="56" t="s">
        <v>2240</v>
      </c>
      <c r="C685" s="56" t="s">
        <v>2353</v>
      </c>
      <c r="D685" s="56" t="s">
        <v>2242</v>
      </c>
      <c r="E685" s="56" t="s">
        <v>2354</v>
      </c>
      <c r="G685" s="57"/>
    </row>
    <row r="686" spans="1:8" x14ac:dyDescent="0.45">
      <c r="A686" s="56" t="s">
        <v>2355</v>
      </c>
      <c r="B686" s="56" t="s">
        <v>2240</v>
      </c>
      <c r="C686" s="56" t="s">
        <v>2356</v>
      </c>
      <c r="D686" s="56" t="s">
        <v>2242</v>
      </c>
      <c r="E686" s="56" t="s">
        <v>2357</v>
      </c>
      <c r="F686" s="58"/>
      <c r="G686" s="57"/>
      <c r="H686" s="59"/>
    </row>
    <row r="687" spans="1:8" x14ac:dyDescent="0.45">
      <c r="A687" s="56" t="s">
        <v>2358</v>
      </c>
      <c r="B687" s="56" t="s">
        <v>2240</v>
      </c>
      <c r="C687" s="56" t="s">
        <v>2359</v>
      </c>
      <c r="D687" s="56" t="s">
        <v>2242</v>
      </c>
      <c r="E687" s="56" t="s">
        <v>2360</v>
      </c>
      <c r="G687" s="57"/>
    </row>
    <row r="688" spans="1:8" x14ac:dyDescent="0.45">
      <c r="A688" s="56" t="s">
        <v>2361</v>
      </c>
      <c r="B688" s="56" t="s">
        <v>2240</v>
      </c>
      <c r="C688" s="56" t="s">
        <v>2362</v>
      </c>
      <c r="D688" s="56" t="s">
        <v>2242</v>
      </c>
      <c r="E688" s="56" t="s">
        <v>2363</v>
      </c>
      <c r="G688" s="57"/>
    </row>
    <row r="689" spans="1:7" x14ac:dyDescent="0.45">
      <c r="A689" s="56" t="s">
        <v>2364</v>
      </c>
      <c r="B689" s="56" t="s">
        <v>2240</v>
      </c>
      <c r="C689" s="56" t="s">
        <v>2365</v>
      </c>
      <c r="D689" s="56" t="s">
        <v>2242</v>
      </c>
      <c r="E689" s="56" t="s">
        <v>2366</v>
      </c>
      <c r="G689" s="57"/>
    </row>
    <row r="690" spans="1:7" x14ac:dyDescent="0.45">
      <c r="A690" s="56" t="s">
        <v>2367</v>
      </c>
      <c r="B690" s="56" t="s">
        <v>2240</v>
      </c>
      <c r="C690" s="56" t="s">
        <v>2368</v>
      </c>
      <c r="D690" s="56" t="s">
        <v>2242</v>
      </c>
      <c r="E690" s="56" t="s">
        <v>2369</v>
      </c>
      <c r="G690" s="57"/>
    </row>
    <row r="691" spans="1:7" x14ac:dyDescent="0.45">
      <c r="A691" s="56" t="s">
        <v>2370</v>
      </c>
      <c r="B691" s="56" t="s">
        <v>2240</v>
      </c>
      <c r="C691" s="56" t="s">
        <v>2371</v>
      </c>
      <c r="D691" s="56" t="s">
        <v>2242</v>
      </c>
      <c r="E691" s="56" t="s">
        <v>2372</v>
      </c>
      <c r="G691" s="57"/>
    </row>
    <row r="692" spans="1:7" x14ac:dyDescent="0.45">
      <c r="A692" s="56" t="s">
        <v>2373</v>
      </c>
      <c r="B692" s="56" t="s">
        <v>2240</v>
      </c>
      <c r="C692" s="56" t="s">
        <v>2374</v>
      </c>
      <c r="D692" s="56" t="s">
        <v>2242</v>
      </c>
      <c r="E692" s="56" t="s">
        <v>2375</v>
      </c>
      <c r="G692" s="57"/>
    </row>
    <row r="693" spans="1:7" x14ac:dyDescent="0.45">
      <c r="A693" s="56" t="s">
        <v>2376</v>
      </c>
      <c r="B693" s="56" t="s">
        <v>2240</v>
      </c>
      <c r="C693" s="56" t="s">
        <v>2377</v>
      </c>
      <c r="D693" s="56" t="s">
        <v>2242</v>
      </c>
      <c r="E693" s="56" t="s">
        <v>2378</v>
      </c>
      <c r="G693" s="57"/>
    </row>
    <row r="694" spans="1:7" x14ac:dyDescent="0.45">
      <c r="A694" s="56" t="s">
        <v>2379</v>
      </c>
      <c r="B694" s="56" t="s">
        <v>2240</v>
      </c>
      <c r="C694" s="56" t="s">
        <v>2380</v>
      </c>
      <c r="D694" s="56" t="s">
        <v>2242</v>
      </c>
      <c r="E694" s="56" t="s">
        <v>2381</v>
      </c>
      <c r="G694" s="57"/>
    </row>
    <row r="695" spans="1:7" x14ac:dyDescent="0.45">
      <c r="A695" s="56" t="s">
        <v>2382</v>
      </c>
      <c r="B695" s="56" t="s">
        <v>2240</v>
      </c>
      <c r="C695" s="56" t="s">
        <v>2383</v>
      </c>
      <c r="D695" s="56" t="s">
        <v>2242</v>
      </c>
      <c r="E695" s="56" t="s">
        <v>2384</v>
      </c>
      <c r="G695" s="57"/>
    </row>
    <row r="696" spans="1:7" x14ac:dyDescent="0.45">
      <c r="A696" s="56" t="s">
        <v>2385</v>
      </c>
      <c r="B696" s="56" t="s">
        <v>2240</v>
      </c>
      <c r="C696" s="56" t="s">
        <v>2386</v>
      </c>
      <c r="D696" s="56" t="s">
        <v>2242</v>
      </c>
      <c r="E696" s="56" t="s">
        <v>2387</v>
      </c>
      <c r="G696" s="57"/>
    </row>
    <row r="697" spans="1:7" x14ac:dyDescent="0.45">
      <c r="A697" s="56" t="s">
        <v>2388</v>
      </c>
      <c r="B697" s="56" t="s">
        <v>2240</v>
      </c>
      <c r="C697" s="56" t="s">
        <v>2389</v>
      </c>
      <c r="D697" s="56" t="s">
        <v>2242</v>
      </c>
      <c r="E697" s="56" t="s">
        <v>2390</v>
      </c>
      <c r="G697" s="57"/>
    </row>
    <row r="698" spans="1:7" x14ac:dyDescent="0.45">
      <c r="A698" s="56" t="s">
        <v>2391</v>
      </c>
      <c r="B698" s="56" t="s">
        <v>2240</v>
      </c>
      <c r="C698" s="56" t="s">
        <v>2392</v>
      </c>
      <c r="D698" s="56" t="s">
        <v>2242</v>
      </c>
      <c r="E698" s="56" t="s">
        <v>2393</v>
      </c>
      <c r="G698" s="57"/>
    </row>
    <row r="699" spans="1:7" x14ac:dyDescent="0.45">
      <c r="A699" s="56" t="s">
        <v>2394</v>
      </c>
      <c r="B699" s="56" t="s">
        <v>2240</v>
      </c>
      <c r="C699" s="56" t="s">
        <v>2395</v>
      </c>
      <c r="D699" s="56" t="s">
        <v>2242</v>
      </c>
      <c r="E699" s="56" t="s">
        <v>2396</v>
      </c>
      <c r="G699" s="57"/>
    </row>
    <row r="700" spans="1:7" x14ac:dyDescent="0.45">
      <c r="A700" s="56" t="s">
        <v>2397</v>
      </c>
      <c r="B700" s="56" t="s">
        <v>2240</v>
      </c>
      <c r="C700" s="56" t="s">
        <v>2398</v>
      </c>
      <c r="D700" s="56" t="s">
        <v>2242</v>
      </c>
      <c r="E700" s="56" t="s">
        <v>2399</v>
      </c>
      <c r="G700" s="57"/>
    </row>
    <row r="701" spans="1:7" x14ac:dyDescent="0.45">
      <c r="A701" s="56" t="s">
        <v>2400</v>
      </c>
      <c r="B701" s="56" t="s">
        <v>2240</v>
      </c>
      <c r="C701" s="56" t="s">
        <v>2401</v>
      </c>
      <c r="D701" s="56" t="s">
        <v>2242</v>
      </c>
      <c r="E701" s="56" t="s">
        <v>2402</v>
      </c>
      <c r="G701" s="57"/>
    </row>
    <row r="702" spans="1:7" x14ac:dyDescent="0.45">
      <c r="A702" s="56" t="s">
        <v>2403</v>
      </c>
      <c r="B702" s="56" t="s">
        <v>2240</v>
      </c>
      <c r="C702" s="56" t="s">
        <v>2404</v>
      </c>
      <c r="D702" s="56" t="s">
        <v>2242</v>
      </c>
      <c r="E702" s="56" t="s">
        <v>2405</v>
      </c>
      <c r="G702" s="57"/>
    </row>
    <row r="703" spans="1:7" x14ac:dyDescent="0.45">
      <c r="A703" s="56" t="s">
        <v>2406</v>
      </c>
      <c r="B703" s="56" t="s">
        <v>2240</v>
      </c>
      <c r="C703" s="56" t="s">
        <v>2407</v>
      </c>
      <c r="D703" s="56" t="s">
        <v>2242</v>
      </c>
      <c r="E703" s="56" t="s">
        <v>2408</v>
      </c>
      <c r="G703" s="57"/>
    </row>
    <row r="704" spans="1:7" x14ac:dyDescent="0.45">
      <c r="A704" s="56" t="s">
        <v>2409</v>
      </c>
      <c r="B704" s="56" t="s">
        <v>2240</v>
      </c>
      <c r="C704" s="56" t="s">
        <v>2410</v>
      </c>
      <c r="D704" s="56" t="s">
        <v>2242</v>
      </c>
      <c r="E704" s="56" t="s">
        <v>2411</v>
      </c>
      <c r="G704" s="57"/>
    </row>
    <row r="705" spans="1:7" x14ac:dyDescent="0.45">
      <c r="A705" s="56" t="s">
        <v>2412</v>
      </c>
      <c r="B705" s="56" t="s">
        <v>2240</v>
      </c>
      <c r="C705" s="56" t="s">
        <v>2413</v>
      </c>
      <c r="D705" s="56" t="s">
        <v>2242</v>
      </c>
      <c r="E705" s="56" t="s">
        <v>2414</v>
      </c>
      <c r="G705" s="57"/>
    </row>
    <row r="706" spans="1:7" x14ac:dyDescent="0.45">
      <c r="A706" s="56" t="s">
        <v>2415</v>
      </c>
      <c r="B706" s="56" t="s">
        <v>2240</v>
      </c>
      <c r="C706" s="56" t="s">
        <v>2416</v>
      </c>
      <c r="D706" s="56" t="s">
        <v>2242</v>
      </c>
      <c r="E706" s="56" t="s">
        <v>2417</v>
      </c>
      <c r="G706" s="57"/>
    </row>
    <row r="707" spans="1:7" x14ac:dyDescent="0.45">
      <c r="A707" s="56" t="s">
        <v>2418</v>
      </c>
      <c r="B707" s="56" t="s">
        <v>2240</v>
      </c>
      <c r="C707" s="56" t="s">
        <v>2419</v>
      </c>
      <c r="D707" s="56" t="s">
        <v>2242</v>
      </c>
      <c r="E707" s="56" t="s">
        <v>2420</v>
      </c>
      <c r="G707" s="57"/>
    </row>
    <row r="708" spans="1:7" x14ac:dyDescent="0.45">
      <c r="A708" s="56" t="s">
        <v>2421</v>
      </c>
      <c r="B708" s="56" t="s">
        <v>2240</v>
      </c>
      <c r="C708" s="56" t="s">
        <v>2422</v>
      </c>
      <c r="D708" s="56" t="s">
        <v>2242</v>
      </c>
      <c r="E708" s="56" t="s">
        <v>2423</v>
      </c>
      <c r="G708" s="57"/>
    </row>
    <row r="709" spans="1:7" x14ac:dyDescent="0.45">
      <c r="A709" s="56" t="s">
        <v>2424</v>
      </c>
      <c r="B709" s="56" t="s">
        <v>2240</v>
      </c>
      <c r="C709" s="56" t="s">
        <v>2425</v>
      </c>
      <c r="D709" s="56" t="s">
        <v>2242</v>
      </c>
      <c r="E709" s="56" t="s">
        <v>2426</v>
      </c>
      <c r="G709" s="57"/>
    </row>
    <row r="710" spans="1:7" x14ac:dyDescent="0.45">
      <c r="A710" s="52" t="s">
        <v>2427</v>
      </c>
      <c r="B710" s="52" t="s">
        <v>309</v>
      </c>
      <c r="C710" s="53"/>
      <c r="D710" s="54" t="s">
        <v>2428</v>
      </c>
      <c r="E710" s="53"/>
      <c r="G710" s="57"/>
    </row>
    <row r="711" spans="1:7" x14ac:dyDescent="0.45">
      <c r="A711" s="56" t="s">
        <v>2429</v>
      </c>
      <c r="B711" s="56" t="s">
        <v>2430</v>
      </c>
      <c r="C711" s="56" t="s">
        <v>2431</v>
      </c>
      <c r="D711" s="56" t="s">
        <v>2432</v>
      </c>
      <c r="E711" s="56" t="s">
        <v>2433</v>
      </c>
      <c r="G711" s="57"/>
    </row>
    <row r="712" spans="1:7" x14ac:dyDescent="0.45">
      <c r="A712" s="56" t="s">
        <v>2434</v>
      </c>
      <c r="B712" s="56" t="s">
        <v>2430</v>
      </c>
      <c r="C712" s="56" t="s">
        <v>2435</v>
      </c>
      <c r="D712" s="56" t="s">
        <v>2432</v>
      </c>
      <c r="E712" s="56" t="s">
        <v>2436</v>
      </c>
      <c r="G712" s="57"/>
    </row>
    <row r="713" spans="1:7" x14ac:dyDescent="0.45">
      <c r="A713" s="56" t="s">
        <v>2437</v>
      </c>
      <c r="B713" s="56" t="s">
        <v>2430</v>
      </c>
      <c r="C713" s="56" t="s">
        <v>2438</v>
      </c>
      <c r="D713" s="56" t="s">
        <v>2432</v>
      </c>
      <c r="E713" s="56" t="s">
        <v>2439</v>
      </c>
      <c r="G713" s="57"/>
    </row>
    <row r="714" spans="1:7" x14ac:dyDescent="0.45">
      <c r="A714" s="56" t="s">
        <v>2440</v>
      </c>
      <c r="B714" s="56" t="s">
        <v>2430</v>
      </c>
      <c r="C714" s="56" t="s">
        <v>2441</v>
      </c>
      <c r="D714" s="56" t="s">
        <v>2432</v>
      </c>
      <c r="E714" s="56" t="s">
        <v>2442</v>
      </c>
      <c r="G714" s="57"/>
    </row>
    <row r="715" spans="1:7" x14ac:dyDescent="0.45">
      <c r="A715" s="56" t="s">
        <v>2443</v>
      </c>
      <c r="B715" s="56" t="s">
        <v>2430</v>
      </c>
      <c r="C715" s="56" t="s">
        <v>2444</v>
      </c>
      <c r="D715" s="56" t="s">
        <v>2432</v>
      </c>
      <c r="E715" s="56" t="s">
        <v>2445</v>
      </c>
      <c r="G715" s="57"/>
    </row>
    <row r="716" spans="1:7" x14ac:dyDescent="0.45">
      <c r="A716" s="56" t="s">
        <v>2446</v>
      </c>
      <c r="B716" s="56" t="s">
        <v>2430</v>
      </c>
      <c r="C716" s="56" t="s">
        <v>2447</v>
      </c>
      <c r="D716" s="56" t="s">
        <v>2432</v>
      </c>
      <c r="E716" s="56" t="s">
        <v>2448</v>
      </c>
      <c r="G716" s="57"/>
    </row>
    <row r="717" spans="1:7" x14ac:dyDescent="0.45">
      <c r="A717" s="56" t="s">
        <v>2449</v>
      </c>
      <c r="B717" s="56" t="s">
        <v>2430</v>
      </c>
      <c r="C717" s="56" t="s">
        <v>2450</v>
      </c>
      <c r="D717" s="56" t="s">
        <v>2432</v>
      </c>
      <c r="E717" s="56" t="s">
        <v>2451</v>
      </c>
      <c r="G717" s="57"/>
    </row>
    <row r="718" spans="1:7" x14ac:dyDescent="0.45">
      <c r="A718" s="56" t="s">
        <v>2452</v>
      </c>
      <c r="B718" s="56" t="s">
        <v>2430</v>
      </c>
      <c r="C718" s="56" t="s">
        <v>2453</v>
      </c>
      <c r="D718" s="56" t="s">
        <v>2432</v>
      </c>
      <c r="E718" s="56" t="s">
        <v>2454</v>
      </c>
      <c r="G718" s="57"/>
    </row>
    <row r="719" spans="1:7" x14ac:dyDescent="0.45">
      <c r="A719" s="56" t="s">
        <v>2455</v>
      </c>
      <c r="B719" s="56" t="s">
        <v>2430</v>
      </c>
      <c r="C719" s="56" t="s">
        <v>2456</v>
      </c>
      <c r="D719" s="56" t="s">
        <v>2432</v>
      </c>
      <c r="E719" s="56" t="s">
        <v>2457</v>
      </c>
      <c r="G719" s="57"/>
    </row>
    <row r="720" spans="1:7" x14ac:dyDescent="0.45">
      <c r="A720" s="56" t="s">
        <v>2458</v>
      </c>
      <c r="B720" s="56" t="s">
        <v>2430</v>
      </c>
      <c r="C720" s="56" t="s">
        <v>2459</v>
      </c>
      <c r="D720" s="56" t="s">
        <v>2432</v>
      </c>
      <c r="E720" s="56" t="s">
        <v>2460</v>
      </c>
      <c r="G720" s="57"/>
    </row>
    <row r="721" spans="1:7" x14ac:dyDescent="0.45">
      <c r="A721" s="56" t="s">
        <v>2461</v>
      </c>
      <c r="B721" s="56" t="s">
        <v>2430</v>
      </c>
      <c r="C721" s="56" t="s">
        <v>2462</v>
      </c>
      <c r="D721" s="56" t="s">
        <v>2432</v>
      </c>
      <c r="E721" s="56" t="s">
        <v>2463</v>
      </c>
      <c r="G721" s="57"/>
    </row>
    <row r="722" spans="1:7" x14ac:dyDescent="0.45">
      <c r="A722" s="56" t="s">
        <v>2464</v>
      </c>
      <c r="B722" s="56" t="s">
        <v>2430</v>
      </c>
      <c r="C722" s="56" t="s">
        <v>2465</v>
      </c>
      <c r="D722" s="56" t="s">
        <v>2432</v>
      </c>
      <c r="E722" s="56" t="s">
        <v>2466</v>
      </c>
      <c r="G722" s="57"/>
    </row>
    <row r="723" spans="1:7" x14ac:dyDescent="0.45">
      <c r="A723" s="56" t="s">
        <v>2467</v>
      </c>
      <c r="B723" s="56" t="s">
        <v>2430</v>
      </c>
      <c r="C723" s="56" t="s">
        <v>2468</v>
      </c>
      <c r="D723" s="56" t="s">
        <v>2432</v>
      </c>
      <c r="E723" s="56" t="s">
        <v>2469</v>
      </c>
      <c r="G723" s="57"/>
    </row>
    <row r="724" spans="1:7" x14ac:dyDescent="0.45">
      <c r="A724" s="56" t="s">
        <v>2470</v>
      </c>
      <c r="B724" s="56" t="s">
        <v>2430</v>
      </c>
      <c r="C724" s="56" t="s">
        <v>2471</v>
      </c>
      <c r="D724" s="56" t="s">
        <v>2432</v>
      </c>
      <c r="E724" s="56" t="s">
        <v>2472</v>
      </c>
      <c r="G724" s="57"/>
    </row>
    <row r="725" spans="1:7" x14ac:dyDescent="0.45">
      <c r="A725" s="56" t="s">
        <v>2473</v>
      </c>
      <c r="B725" s="56" t="s">
        <v>2430</v>
      </c>
      <c r="C725" s="56" t="s">
        <v>2474</v>
      </c>
      <c r="D725" s="56" t="s">
        <v>2432</v>
      </c>
      <c r="E725" s="56" t="s">
        <v>2475</v>
      </c>
      <c r="G725" s="57"/>
    </row>
    <row r="726" spans="1:7" x14ac:dyDescent="0.45">
      <c r="A726" s="56" t="s">
        <v>2476</v>
      </c>
      <c r="B726" s="56" t="s">
        <v>2430</v>
      </c>
      <c r="C726" s="56" t="s">
        <v>2477</v>
      </c>
      <c r="D726" s="56" t="s">
        <v>2432</v>
      </c>
      <c r="E726" s="56" t="s">
        <v>2478</v>
      </c>
      <c r="G726" s="57"/>
    </row>
    <row r="727" spans="1:7" x14ac:dyDescent="0.45">
      <c r="A727" s="56" t="s">
        <v>2479</v>
      </c>
      <c r="B727" s="56" t="s">
        <v>2430</v>
      </c>
      <c r="C727" s="56" t="s">
        <v>2480</v>
      </c>
      <c r="D727" s="56" t="s">
        <v>2432</v>
      </c>
      <c r="E727" s="56" t="s">
        <v>2481</v>
      </c>
      <c r="G727" s="57"/>
    </row>
    <row r="728" spans="1:7" x14ac:dyDescent="0.45">
      <c r="A728" s="56" t="s">
        <v>2482</v>
      </c>
      <c r="B728" s="56" t="s">
        <v>2430</v>
      </c>
      <c r="C728" s="56" t="s">
        <v>2483</v>
      </c>
      <c r="D728" s="56" t="s">
        <v>2432</v>
      </c>
      <c r="E728" s="56" t="s">
        <v>2484</v>
      </c>
      <c r="G728" s="57"/>
    </row>
    <row r="729" spans="1:7" x14ac:dyDescent="0.45">
      <c r="A729" s="56" t="s">
        <v>2485</v>
      </c>
      <c r="B729" s="56" t="s">
        <v>2430</v>
      </c>
      <c r="C729" s="56" t="s">
        <v>2486</v>
      </c>
      <c r="D729" s="56" t="s">
        <v>2432</v>
      </c>
      <c r="E729" s="56" t="s">
        <v>2487</v>
      </c>
      <c r="G729" s="57"/>
    </row>
    <row r="730" spans="1:7" x14ac:dyDescent="0.45">
      <c r="A730" s="56" t="s">
        <v>2488</v>
      </c>
      <c r="B730" s="56" t="s">
        <v>2430</v>
      </c>
      <c r="C730" s="56" t="s">
        <v>2489</v>
      </c>
      <c r="D730" s="56" t="s">
        <v>2432</v>
      </c>
      <c r="E730" s="56" t="s">
        <v>2490</v>
      </c>
      <c r="G730" s="57"/>
    </row>
    <row r="731" spans="1:7" x14ac:dyDescent="0.45">
      <c r="A731" s="56" t="s">
        <v>2491</v>
      </c>
      <c r="B731" s="56" t="s">
        <v>2430</v>
      </c>
      <c r="C731" s="56" t="s">
        <v>2492</v>
      </c>
      <c r="D731" s="56" t="s">
        <v>2432</v>
      </c>
      <c r="E731" s="56" t="s">
        <v>2493</v>
      </c>
      <c r="G731" s="57"/>
    </row>
    <row r="732" spans="1:7" x14ac:dyDescent="0.45">
      <c r="A732" s="56" t="s">
        <v>2494</v>
      </c>
      <c r="B732" s="56" t="s">
        <v>2430</v>
      </c>
      <c r="C732" s="56" t="s">
        <v>2495</v>
      </c>
      <c r="D732" s="56" t="s">
        <v>2432</v>
      </c>
      <c r="E732" s="56" t="s">
        <v>2496</v>
      </c>
      <c r="G732" s="57"/>
    </row>
    <row r="733" spans="1:7" x14ac:dyDescent="0.45">
      <c r="A733" s="56" t="s">
        <v>2497</v>
      </c>
      <c r="B733" s="56" t="s">
        <v>2430</v>
      </c>
      <c r="C733" s="56" t="s">
        <v>2498</v>
      </c>
      <c r="D733" s="56" t="s">
        <v>2432</v>
      </c>
      <c r="E733" s="56" t="s">
        <v>2499</v>
      </c>
      <c r="G733" s="57"/>
    </row>
    <row r="734" spans="1:7" x14ac:dyDescent="0.45">
      <c r="A734" s="56" t="s">
        <v>2500</v>
      </c>
      <c r="B734" s="56" t="s">
        <v>2430</v>
      </c>
      <c r="C734" s="56" t="s">
        <v>2501</v>
      </c>
      <c r="D734" s="56" t="s">
        <v>2432</v>
      </c>
      <c r="E734" s="56" t="s">
        <v>2502</v>
      </c>
      <c r="G734" s="57"/>
    </row>
    <row r="735" spans="1:7" x14ac:dyDescent="0.45">
      <c r="A735" s="56" t="s">
        <v>2503</v>
      </c>
      <c r="B735" s="56" t="s">
        <v>2430</v>
      </c>
      <c r="C735" s="56" t="s">
        <v>2504</v>
      </c>
      <c r="D735" s="56" t="s">
        <v>2432</v>
      </c>
      <c r="E735" s="56" t="s">
        <v>2505</v>
      </c>
      <c r="G735" s="57"/>
    </row>
    <row r="736" spans="1:7" x14ac:dyDescent="0.45">
      <c r="A736" s="56" t="s">
        <v>2506</v>
      </c>
      <c r="B736" s="56" t="s">
        <v>2430</v>
      </c>
      <c r="C736" s="56" t="s">
        <v>2507</v>
      </c>
      <c r="D736" s="56" t="s">
        <v>2432</v>
      </c>
      <c r="E736" s="56" t="s">
        <v>2508</v>
      </c>
      <c r="G736" s="57"/>
    </row>
    <row r="737" spans="1:7" x14ac:dyDescent="0.45">
      <c r="A737" s="56" t="s">
        <v>2509</v>
      </c>
      <c r="B737" s="56" t="s">
        <v>2430</v>
      </c>
      <c r="C737" s="56" t="s">
        <v>2510</v>
      </c>
      <c r="D737" s="56" t="s">
        <v>2432</v>
      </c>
      <c r="E737" s="56" t="s">
        <v>2511</v>
      </c>
      <c r="G737" s="57"/>
    </row>
    <row r="738" spans="1:7" x14ac:dyDescent="0.45">
      <c r="A738" s="56" t="s">
        <v>2512</v>
      </c>
      <c r="B738" s="56" t="s">
        <v>2430</v>
      </c>
      <c r="C738" s="56" t="s">
        <v>2513</v>
      </c>
      <c r="D738" s="56" t="s">
        <v>2432</v>
      </c>
      <c r="E738" s="56" t="s">
        <v>2514</v>
      </c>
      <c r="G738" s="57"/>
    </row>
    <row r="739" spans="1:7" x14ac:dyDescent="0.45">
      <c r="A739" s="56" t="s">
        <v>2515</v>
      </c>
      <c r="B739" s="56" t="s">
        <v>2430</v>
      </c>
      <c r="C739" s="56" t="s">
        <v>2516</v>
      </c>
      <c r="D739" s="56" t="s">
        <v>2432</v>
      </c>
      <c r="E739" s="56" t="s">
        <v>2517</v>
      </c>
      <c r="G739" s="57"/>
    </row>
    <row r="740" spans="1:7" x14ac:dyDescent="0.45">
      <c r="A740" s="56" t="s">
        <v>2518</v>
      </c>
      <c r="B740" s="56" t="s">
        <v>2430</v>
      </c>
      <c r="C740" s="56" t="s">
        <v>2519</v>
      </c>
      <c r="D740" s="56" t="s">
        <v>2432</v>
      </c>
      <c r="E740" s="56" t="s">
        <v>2520</v>
      </c>
      <c r="G740" s="57"/>
    </row>
    <row r="741" spans="1:7" x14ac:dyDescent="0.45">
      <c r="A741" s="56" t="s">
        <v>2521</v>
      </c>
      <c r="B741" s="56" t="s">
        <v>2430</v>
      </c>
      <c r="C741" s="56" t="s">
        <v>2522</v>
      </c>
      <c r="D741" s="56" t="s">
        <v>2432</v>
      </c>
      <c r="E741" s="56" t="s">
        <v>2523</v>
      </c>
      <c r="G741" s="57"/>
    </row>
    <row r="742" spans="1:7" x14ac:dyDescent="0.45">
      <c r="A742" s="56" t="s">
        <v>2524</v>
      </c>
      <c r="B742" s="56" t="s">
        <v>2430</v>
      </c>
      <c r="C742" s="56" t="s">
        <v>2525</v>
      </c>
      <c r="D742" s="56" t="s">
        <v>2432</v>
      </c>
      <c r="E742" s="56" t="s">
        <v>2526</v>
      </c>
      <c r="G742" s="57"/>
    </row>
    <row r="743" spans="1:7" x14ac:dyDescent="0.45">
      <c r="A743" s="56" t="s">
        <v>2527</v>
      </c>
      <c r="B743" s="56" t="s">
        <v>2430</v>
      </c>
      <c r="C743" s="56" t="s">
        <v>2528</v>
      </c>
      <c r="D743" s="56" t="s">
        <v>2432</v>
      </c>
      <c r="E743" s="56" t="s">
        <v>2529</v>
      </c>
      <c r="G743" s="57"/>
    </row>
    <row r="744" spans="1:7" x14ac:dyDescent="0.45">
      <c r="A744" s="52" t="s">
        <v>2530</v>
      </c>
      <c r="B744" s="52" t="s">
        <v>313</v>
      </c>
      <c r="C744" s="53"/>
      <c r="D744" s="54" t="s">
        <v>2531</v>
      </c>
      <c r="E744" s="53"/>
      <c r="G744" s="57"/>
    </row>
    <row r="745" spans="1:7" x14ac:dyDescent="0.45">
      <c r="A745" s="56" t="s">
        <v>2532</v>
      </c>
      <c r="B745" s="56" t="s">
        <v>2533</v>
      </c>
      <c r="C745" s="56" t="s">
        <v>2534</v>
      </c>
      <c r="D745" s="56" t="s">
        <v>2535</v>
      </c>
      <c r="E745" s="56" t="s">
        <v>2536</v>
      </c>
      <c r="G745" s="57"/>
    </row>
    <row r="746" spans="1:7" x14ac:dyDescent="0.45">
      <c r="A746" s="56" t="s">
        <v>2537</v>
      </c>
      <c r="B746" s="56" t="s">
        <v>2533</v>
      </c>
      <c r="C746" s="56" t="s">
        <v>2538</v>
      </c>
      <c r="D746" s="56" t="s">
        <v>2535</v>
      </c>
      <c r="E746" s="56" t="s">
        <v>2539</v>
      </c>
      <c r="G746" s="57"/>
    </row>
    <row r="747" spans="1:7" x14ac:dyDescent="0.45">
      <c r="A747" s="56" t="s">
        <v>2540</v>
      </c>
      <c r="B747" s="56" t="s">
        <v>2533</v>
      </c>
      <c r="C747" s="56" t="s">
        <v>2541</v>
      </c>
      <c r="D747" s="56" t="s">
        <v>2535</v>
      </c>
      <c r="E747" s="56" t="s">
        <v>2542</v>
      </c>
      <c r="G747" s="57"/>
    </row>
    <row r="748" spans="1:7" x14ac:dyDescent="0.45">
      <c r="A748" s="56" t="s">
        <v>2543</v>
      </c>
      <c r="B748" s="56" t="s">
        <v>2533</v>
      </c>
      <c r="C748" s="56" t="s">
        <v>2544</v>
      </c>
      <c r="D748" s="56" t="s">
        <v>2535</v>
      </c>
      <c r="E748" s="56" t="s">
        <v>2545</v>
      </c>
      <c r="G748" s="57"/>
    </row>
    <row r="749" spans="1:7" x14ac:dyDescent="0.45">
      <c r="A749" s="56" t="s">
        <v>2546</v>
      </c>
      <c r="B749" s="56" t="s">
        <v>2533</v>
      </c>
      <c r="C749" s="56" t="s">
        <v>2547</v>
      </c>
      <c r="D749" s="56" t="s">
        <v>2535</v>
      </c>
      <c r="E749" s="56" t="s">
        <v>2548</v>
      </c>
      <c r="G749" s="57"/>
    </row>
    <row r="750" spans="1:7" x14ac:dyDescent="0.45">
      <c r="A750" s="56" t="s">
        <v>2549</v>
      </c>
      <c r="B750" s="56" t="s">
        <v>2533</v>
      </c>
      <c r="C750" s="56" t="s">
        <v>2550</v>
      </c>
      <c r="D750" s="56" t="s">
        <v>2535</v>
      </c>
      <c r="E750" s="56" t="s">
        <v>2551</v>
      </c>
      <c r="G750" s="57"/>
    </row>
    <row r="751" spans="1:7" x14ac:dyDescent="0.45">
      <c r="A751" s="56" t="s">
        <v>2552</v>
      </c>
      <c r="B751" s="56" t="s">
        <v>2533</v>
      </c>
      <c r="C751" s="56" t="s">
        <v>2553</v>
      </c>
      <c r="D751" s="56" t="s">
        <v>2535</v>
      </c>
      <c r="E751" s="56" t="s">
        <v>2554</v>
      </c>
      <c r="G751" s="57"/>
    </row>
    <row r="752" spans="1:7" x14ac:dyDescent="0.45">
      <c r="A752" s="56" t="s">
        <v>2555</v>
      </c>
      <c r="B752" s="56" t="s">
        <v>2533</v>
      </c>
      <c r="C752" s="56" t="s">
        <v>2556</v>
      </c>
      <c r="D752" s="56" t="s">
        <v>2535</v>
      </c>
      <c r="E752" s="56" t="s">
        <v>2557</v>
      </c>
      <c r="G752" s="57"/>
    </row>
    <row r="753" spans="1:7" x14ac:dyDescent="0.45">
      <c r="A753" s="56" t="s">
        <v>2558</v>
      </c>
      <c r="B753" s="56" t="s">
        <v>2533</v>
      </c>
      <c r="C753" s="56" t="s">
        <v>2559</v>
      </c>
      <c r="D753" s="56" t="s">
        <v>2535</v>
      </c>
      <c r="E753" s="56" t="s">
        <v>2560</v>
      </c>
      <c r="G753" s="57"/>
    </row>
    <row r="754" spans="1:7" x14ac:dyDescent="0.45">
      <c r="A754" s="56" t="s">
        <v>2561</v>
      </c>
      <c r="B754" s="56" t="s">
        <v>2533</v>
      </c>
      <c r="C754" s="56" t="s">
        <v>2562</v>
      </c>
      <c r="D754" s="56" t="s">
        <v>2535</v>
      </c>
      <c r="E754" s="56" t="s">
        <v>2563</v>
      </c>
      <c r="G754" s="57"/>
    </row>
    <row r="755" spans="1:7" x14ac:dyDescent="0.45">
      <c r="A755" s="56" t="s">
        <v>2564</v>
      </c>
      <c r="B755" s="56" t="s">
        <v>2533</v>
      </c>
      <c r="C755" s="56" t="s">
        <v>2565</v>
      </c>
      <c r="D755" s="56" t="s">
        <v>2535</v>
      </c>
      <c r="E755" s="56" t="s">
        <v>2566</v>
      </c>
      <c r="G755" s="57"/>
    </row>
    <row r="756" spans="1:7" x14ac:dyDescent="0.45">
      <c r="A756" s="56" t="s">
        <v>2567</v>
      </c>
      <c r="B756" s="56" t="s">
        <v>2533</v>
      </c>
      <c r="C756" s="56" t="s">
        <v>2568</v>
      </c>
      <c r="D756" s="56" t="s">
        <v>2535</v>
      </c>
      <c r="E756" s="56" t="s">
        <v>2569</v>
      </c>
      <c r="G756" s="57"/>
    </row>
    <row r="757" spans="1:7" x14ac:dyDescent="0.45">
      <c r="A757" s="56" t="s">
        <v>2570</v>
      </c>
      <c r="B757" s="56" t="s">
        <v>2533</v>
      </c>
      <c r="C757" s="56" t="s">
        <v>2571</v>
      </c>
      <c r="D757" s="56" t="s">
        <v>2535</v>
      </c>
      <c r="E757" s="56" t="s">
        <v>2572</v>
      </c>
      <c r="G757" s="57"/>
    </row>
    <row r="758" spans="1:7" x14ac:dyDescent="0.45">
      <c r="A758" s="56" t="s">
        <v>2573</v>
      </c>
      <c r="B758" s="56" t="s">
        <v>2533</v>
      </c>
      <c r="C758" s="56" t="s">
        <v>2574</v>
      </c>
      <c r="D758" s="56" t="s">
        <v>2535</v>
      </c>
      <c r="E758" s="56" t="s">
        <v>2575</v>
      </c>
      <c r="G758" s="57"/>
    </row>
    <row r="759" spans="1:7" x14ac:dyDescent="0.45">
      <c r="A759" s="56" t="s">
        <v>2576</v>
      </c>
      <c r="B759" s="56" t="s">
        <v>2533</v>
      </c>
      <c r="C759" s="56" t="s">
        <v>2577</v>
      </c>
      <c r="D759" s="56" t="s">
        <v>2535</v>
      </c>
      <c r="E759" s="56" t="s">
        <v>2578</v>
      </c>
      <c r="G759" s="57"/>
    </row>
    <row r="760" spans="1:7" x14ac:dyDescent="0.45">
      <c r="A760" s="56" t="s">
        <v>2579</v>
      </c>
      <c r="B760" s="56" t="s">
        <v>2533</v>
      </c>
      <c r="C760" s="56" t="s">
        <v>2580</v>
      </c>
      <c r="D760" s="56" t="s">
        <v>2535</v>
      </c>
      <c r="E760" s="56" t="s">
        <v>2581</v>
      </c>
      <c r="G760" s="57"/>
    </row>
    <row r="761" spans="1:7" x14ac:dyDescent="0.45">
      <c r="A761" s="56" t="s">
        <v>2582</v>
      </c>
      <c r="B761" s="56" t="s">
        <v>2533</v>
      </c>
      <c r="C761" s="56" t="s">
        <v>2583</v>
      </c>
      <c r="D761" s="56" t="s">
        <v>2535</v>
      </c>
      <c r="E761" s="56" t="s">
        <v>2584</v>
      </c>
      <c r="G761" s="57"/>
    </row>
    <row r="762" spans="1:7" x14ac:dyDescent="0.45">
      <c r="A762" s="56" t="s">
        <v>2585</v>
      </c>
      <c r="B762" s="56" t="s">
        <v>2533</v>
      </c>
      <c r="C762" s="56" t="s">
        <v>2586</v>
      </c>
      <c r="D762" s="56" t="s">
        <v>2535</v>
      </c>
      <c r="E762" s="56" t="s">
        <v>2587</v>
      </c>
      <c r="G762" s="57"/>
    </row>
    <row r="763" spans="1:7" x14ac:dyDescent="0.45">
      <c r="A763" s="56" t="s">
        <v>2588</v>
      </c>
      <c r="B763" s="56" t="s">
        <v>2533</v>
      </c>
      <c r="C763" s="56" t="s">
        <v>2589</v>
      </c>
      <c r="D763" s="56" t="s">
        <v>2535</v>
      </c>
      <c r="E763" s="56" t="s">
        <v>2590</v>
      </c>
      <c r="G763" s="57"/>
    </row>
    <row r="764" spans="1:7" x14ac:dyDescent="0.45">
      <c r="A764" s="56" t="s">
        <v>2591</v>
      </c>
      <c r="B764" s="56" t="s">
        <v>2533</v>
      </c>
      <c r="C764" s="56" t="s">
        <v>2592</v>
      </c>
      <c r="D764" s="56" t="s">
        <v>2535</v>
      </c>
      <c r="E764" s="56" t="s">
        <v>2593</v>
      </c>
      <c r="G764" s="57"/>
    </row>
    <row r="765" spans="1:7" x14ac:dyDescent="0.45">
      <c r="A765" s="56" t="s">
        <v>2594</v>
      </c>
      <c r="B765" s="56" t="s">
        <v>2533</v>
      </c>
      <c r="C765" s="56" t="s">
        <v>2595</v>
      </c>
      <c r="D765" s="56" t="s">
        <v>2535</v>
      </c>
      <c r="E765" s="56" t="s">
        <v>2596</v>
      </c>
      <c r="G765" s="57"/>
    </row>
    <row r="766" spans="1:7" x14ac:dyDescent="0.45">
      <c r="A766" s="56" t="s">
        <v>2597</v>
      </c>
      <c r="B766" s="56" t="s">
        <v>2533</v>
      </c>
      <c r="C766" s="56" t="s">
        <v>2598</v>
      </c>
      <c r="D766" s="56" t="s">
        <v>2535</v>
      </c>
      <c r="E766" s="56" t="s">
        <v>2599</v>
      </c>
      <c r="G766" s="57"/>
    </row>
    <row r="767" spans="1:7" x14ac:dyDescent="0.45">
      <c r="A767" s="56" t="s">
        <v>2600</v>
      </c>
      <c r="B767" s="56" t="s">
        <v>2533</v>
      </c>
      <c r="C767" s="56" t="s">
        <v>2601</v>
      </c>
      <c r="D767" s="56" t="s">
        <v>2535</v>
      </c>
      <c r="E767" s="56" t="s">
        <v>2602</v>
      </c>
      <c r="G767" s="57"/>
    </row>
    <row r="768" spans="1:7" x14ac:dyDescent="0.45">
      <c r="A768" s="56" t="s">
        <v>2603</v>
      </c>
      <c r="B768" s="56" t="s">
        <v>2533</v>
      </c>
      <c r="C768" s="56" t="s">
        <v>2604</v>
      </c>
      <c r="D768" s="56" t="s">
        <v>2535</v>
      </c>
      <c r="E768" s="56" t="s">
        <v>2605</v>
      </c>
      <c r="G768" s="57"/>
    </row>
    <row r="769" spans="1:7" x14ac:dyDescent="0.45">
      <c r="A769" s="56" t="s">
        <v>2606</v>
      </c>
      <c r="B769" s="56" t="s">
        <v>2533</v>
      </c>
      <c r="C769" s="56" t="s">
        <v>2607</v>
      </c>
      <c r="D769" s="56" t="s">
        <v>2535</v>
      </c>
      <c r="E769" s="56" t="s">
        <v>2608</v>
      </c>
      <c r="G769" s="57"/>
    </row>
    <row r="770" spans="1:7" x14ac:dyDescent="0.45">
      <c r="A770" s="56" t="s">
        <v>2609</v>
      </c>
      <c r="B770" s="56" t="s">
        <v>2533</v>
      </c>
      <c r="C770" s="56" t="s">
        <v>2610</v>
      </c>
      <c r="D770" s="56" t="s">
        <v>2535</v>
      </c>
      <c r="E770" s="56" t="s">
        <v>2611</v>
      </c>
      <c r="G770" s="57"/>
    </row>
    <row r="771" spans="1:7" x14ac:dyDescent="0.45">
      <c r="A771" s="56" t="s">
        <v>2612</v>
      </c>
      <c r="B771" s="56" t="s">
        <v>2533</v>
      </c>
      <c r="C771" s="56" t="s">
        <v>2613</v>
      </c>
      <c r="D771" s="56" t="s">
        <v>2535</v>
      </c>
      <c r="E771" s="56" t="s">
        <v>2614</v>
      </c>
      <c r="G771" s="57"/>
    </row>
    <row r="772" spans="1:7" x14ac:dyDescent="0.45">
      <c r="A772" s="56" t="s">
        <v>2615</v>
      </c>
      <c r="B772" s="56" t="s">
        <v>2533</v>
      </c>
      <c r="C772" s="56" t="s">
        <v>2616</v>
      </c>
      <c r="D772" s="56" t="s">
        <v>2535</v>
      </c>
      <c r="E772" s="56" t="s">
        <v>2617</v>
      </c>
      <c r="G772" s="57"/>
    </row>
    <row r="773" spans="1:7" x14ac:dyDescent="0.45">
      <c r="A773" s="56" t="s">
        <v>2618</v>
      </c>
      <c r="B773" s="56" t="s">
        <v>2533</v>
      </c>
      <c r="C773" s="56" t="s">
        <v>2619</v>
      </c>
      <c r="D773" s="56" t="s">
        <v>2535</v>
      </c>
      <c r="E773" s="56" t="s">
        <v>2620</v>
      </c>
      <c r="G773" s="57"/>
    </row>
    <row r="774" spans="1:7" x14ac:dyDescent="0.45">
      <c r="A774" s="56" t="s">
        <v>2621</v>
      </c>
      <c r="B774" s="56" t="s">
        <v>2533</v>
      </c>
      <c r="C774" s="56" t="s">
        <v>2622</v>
      </c>
      <c r="D774" s="56" t="s">
        <v>2535</v>
      </c>
      <c r="E774" s="56" t="s">
        <v>2623</v>
      </c>
      <c r="G774" s="57"/>
    </row>
    <row r="775" spans="1:7" x14ac:dyDescent="0.45">
      <c r="A775" s="52" t="s">
        <v>2624</v>
      </c>
      <c r="B775" s="52" t="s">
        <v>317</v>
      </c>
      <c r="C775" s="53"/>
      <c r="D775" s="54" t="s">
        <v>2625</v>
      </c>
      <c r="E775" s="53"/>
      <c r="G775" s="57"/>
    </row>
    <row r="776" spans="1:7" x14ac:dyDescent="0.45">
      <c r="A776" s="56" t="s">
        <v>2626</v>
      </c>
      <c r="B776" s="56" t="s">
        <v>2627</v>
      </c>
      <c r="C776" s="56" t="s">
        <v>2628</v>
      </c>
      <c r="D776" s="56" t="s">
        <v>2629</v>
      </c>
      <c r="E776" s="56" t="s">
        <v>2630</v>
      </c>
      <c r="G776" s="57"/>
    </row>
    <row r="777" spans="1:7" x14ac:dyDescent="0.45">
      <c r="A777" s="56" t="s">
        <v>2631</v>
      </c>
      <c r="B777" s="56" t="s">
        <v>2627</v>
      </c>
      <c r="C777" s="56" t="s">
        <v>2632</v>
      </c>
      <c r="D777" s="56" t="s">
        <v>2629</v>
      </c>
      <c r="E777" s="56" t="s">
        <v>2633</v>
      </c>
      <c r="G777" s="57"/>
    </row>
    <row r="778" spans="1:7" x14ac:dyDescent="0.45">
      <c r="A778" s="56" t="s">
        <v>2634</v>
      </c>
      <c r="B778" s="56" t="s">
        <v>2627</v>
      </c>
      <c r="C778" s="56" t="s">
        <v>2635</v>
      </c>
      <c r="D778" s="56" t="s">
        <v>2629</v>
      </c>
      <c r="E778" s="56" t="s">
        <v>2636</v>
      </c>
      <c r="G778" s="57"/>
    </row>
    <row r="779" spans="1:7" x14ac:dyDescent="0.45">
      <c r="A779" s="56" t="s">
        <v>2637</v>
      </c>
      <c r="B779" s="56" t="s">
        <v>2627</v>
      </c>
      <c r="C779" s="56" t="s">
        <v>2638</v>
      </c>
      <c r="D779" s="56" t="s">
        <v>2629</v>
      </c>
      <c r="E779" s="56" t="s">
        <v>2639</v>
      </c>
      <c r="G779" s="57"/>
    </row>
    <row r="780" spans="1:7" x14ac:dyDescent="0.45">
      <c r="A780" s="56" t="s">
        <v>2640</v>
      </c>
      <c r="B780" s="56" t="s">
        <v>2627</v>
      </c>
      <c r="C780" s="56" t="s">
        <v>2641</v>
      </c>
      <c r="D780" s="56" t="s">
        <v>2629</v>
      </c>
      <c r="E780" s="56" t="s">
        <v>2642</v>
      </c>
      <c r="G780" s="57"/>
    </row>
    <row r="781" spans="1:7" x14ac:dyDescent="0.45">
      <c r="A781" s="56" t="s">
        <v>2643</v>
      </c>
      <c r="B781" s="56" t="s">
        <v>2627</v>
      </c>
      <c r="C781" s="56" t="s">
        <v>2644</v>
      </c>
      <c r="D781" s="56" t="s">
        <v>2629</v>
      </c>
      <c r="E781" s="56" t="s">
        <v>2645</v>
      </c>
      <c r="G781" s="57"/>
    </row>
    <row r="782" spans="1:7" x14ac:dyDescent="0.45">
      <c r="A782" s="56" t="s">
        <v>2646</v>
      </c>
      <c r="B782" s="56" t="s">
        <v>2627</v>
      </c>
      <c r="C782" s="56" t="s">
        <v>2647</v>
      </c>
      <c r="D782" s="56" t="s">
        <v>2629</v>
      </c>
      <c r="E782" s="56" t="s">
        <v>2648</v>
      </c>
      <c r="G782" s="57"/>
    </row>
    <row r="783" spans="1:7" x14ac:dyDescent="0.45">
      <c r="A783" s="56" t="s">
        <v>2649</v>
      </c>
      <c r="B783" s="56" t="s">
        <v>2627</v>
      </c>
      <c r="C783" s="56" t="s">
        <v>2650</v>
      </c>
      <c r="D783" s="56" t="s">
        <v>2629</v>
      </c>
      <c r="E783" s="56" t="s">
        <v>2651</v>
      </c>
      <c r="G783" s="57"/>
    </row>
    <row r="784" spans="1:7" x14ac:dyDescent="0.45">
      <c r="A784" s="56" t="s">
        <v>2652</v>
      </c>
      <c r="B784" s="56" t="s">
        <v>2627</v>
      </c>
      <c r="C784" s="56" t="s">
        <v>2653</v>
      </c>
      <c r="D784" s="56" t="s">
        <v>2629</v>
      </c>
      <c r="E784" s="56" t="s">
        <v>2654</v>
      </c>
      <c r="G784" s="57"/>
    </row>
    <row r="785" spans="1:7" x14ac:dyDescent="0.45">
      <c r="A785" s="56" t="s">
        <v>2655</v>
      </c>
      <c r="B785" s="56" t="s">
        <v>2627</v>
      </c>
      <c r="C785" s="56" t="s">
        <v>2656</v>
      </c>
      <c r="D785" s="56" t="s">
        <v>2629</v>
      </c>
      <c r="E785" s="56" t="s">
        <v>2657</v>
      </c>
      <c r="G785" s="57"/>
    </row>
    <row r="786" spans="1:7" x14ac:dyDescent="0.45">
      <c r="A786" s="56" t="s">
        <v>2658</v>
      </c>
      <c r="B786" s="56" t="s">
        <v>2627</v>
      </c>
      <c r="C786" s="56" t="s">
        <v>2659</v>
      </c>
      <c r="D786" s="56" t="s">
        <v>2629</v>
      </c>
      <c r="E786" s="56" t="s">
        <v>2660</v>
      </c>
      <c r="G786" s="57"/>
    </row>
    <row r="787" spans="1:7" x14ac:dyDescent="0.45">
      <c r="A787" s="56" t="s">
        <v>2661</v>
      </c>
      <c r="B787" s="56" t="s">
        <v>2627</v>
      </c>
      <c r="C787" s="56" t="s">
        <v>2662</v>
      </c>
      <c r="D787" s="56" t="s">
        <v>2629</v>
      </c>
      <c r="E787" s="56" t="s">
        <v>2663</v>
      </c>
      <c r="G787" s="57"/>
    </row>
    <row r="788" spans="1:7" x14ac:dyDescent="0.45">
      <c r="A788" s="56" t="s">
        <v>2664</v>
      </c>
      <c r="B788" s="56" t="s">
        <v>2627</v>
      </c>
      <c r="C788" s="56" t="s">
        <v>2665</v>
      </c>
      <c r="D788" s="56" t="s">
        <v>2629</v>
      </c>
      <c r="E788" s="56" t="s">
        <v>2666</v>
      </c>
      <c r="G788" s="57"/>
    </row>
    <row r="789" spans="1:7" x14ac:dyDescent="0.45">
      <c r="A789" s="56" t="s">
        <v>2667</v>
      </c>
      <c r="B789" s="56" t="s">
        <v>2627</v>
      </c>
      <c r="C789" s="56" t="s">
        <v>2668</v>
      </c>
      <c r="D789" s="56" t="s">
        <v>2629</v>
      </c>
      <c r="E789" s="56" t="s">
        <v>2669</v>
      </c>
      <c r="G789" s="57"/>
    </row>
    <row r="790" spans="1:7" x14ac:dyDescent="0.45">
      <c r="A790" s="56" t="s">
        <v>2670</v>
      </c>
      <c r="B790" s="56" t="s">
        <v>2627</v>
      </c>
      <c r="C790" s="56" t="s">
        <v>1329</v>
      </c>
      <c r="D790" s="56" t="s">
        <v>2629</v>
      </c>
      <c r="E790" s="56" t="s">
        <v>1330</v>
      </c>
      <c r="G790" s="57"/>
    </row>
    <row r="791" spans="1:7" x14ac:dyDescent="0.45">
      <c r="A791" s="52" t="s">
        <v>2671</v>
      </c>
      <c r="B791" s="52" t="s">
        <v>321</v>
      </c>
      <c r="C791" s="53"/>
      <c r="D791" s="54" t="s">
        <v>2672</v>
      </c>
      <c r="E791" s="53"/>
      <c r="G791" s="57"/>
    </row>
    <row r="792" spans="1:7" x14ac:dyDescent="0.45">
      <c r="A792" s="56" t="s">
        <v>2673</v>
      </c>
      <c r="B792" s="56" t="s">
        <v>2674</v>
      </c>
      <c r="C792" s="56" t="s">
        <v>2675</v>
      </c>
      <c r="D792" s="56" t="s">
        <v>2676</v>
      </c>
      <c r="E792" s="56" t="s">
        <v>2677</v>
      </c>
      <c r="G792" s="57"/>
    </row>
    <row r="793" spans="1:7" x14ac:dyDescent="0.45">
      <c r="A793" s="56" t="s">
        <v>2678</v>
      </c>
      <c r="B793" s="56" t="s">
        <v>2674</v>
      </c>
      <c r="C793" s="56" t="s">
        <v>2679</v>
      </c>
      <c r="D793" s="56" t="s">
        <v>2676</v>
      </c>
      <c r="E793" s="56" t="s">
        <v>2680</v>
      </c>
      <c r="G793" s="57"/>
    </row>
    <row r="794" spans="1:7" x14ac:dyDescent="0.45">
      <c r="A794" s="56" t="s">
        <v>2681</v>
      </c>
      <c r="B794" s="56" t="s">
        <v>2674</v>
      </c>
      <c r="C794" s="56" t="s">
        <v>2682</v>
      </c>
      <c r="D794" s="56" t="s">
        <v>2676</v>
      </c>
      <c r="E794" s="56" t="s">
        <v>2683</v>
      </c>
      <c r="G794" s="57"/>
    </row>
    <row r="795" spans="1:7" x14ac:dyDescent="0.45">
      <c r="A795" s="56" t="s">
        <v>2684</v>
      </c>
      <c r="B795" s="56" t="s">
        <v>2674</v>
      </c>
      <c r="C795" s="56" t="s">
        <v>2685</v>
      </c>
      <c r="D795" s="56" t="s">
        <v>2676</v>
      </c>
      <c r="E795" s="56" t="s">
        <v>2686</v>
      </c>
      <c r="G795" s="57"/>
    </row>
    <row r="796" spans="1:7" x14ac:dyDescent="0.45">
      <c r="A796" s="56" t="s">
        <v>2687</v>
      </c>
      <c r="B796" s="56" t="s">
        <v>2674</v>
      </c>
      <c r="C796" s="56" t="s">
        <v>2688</v>
      </c>
      <c r="D796" s="56" t="s">
        <v>2676</v>
      </c>
      <c r="E796" s="56" t="s">
        <v>2689</v>
      </c>
      <c r="G796" s="57"/>
    </row>
    <row r="797" spans="1:7" x14ac:dyDescent="0.45">
      <c r="A797" s="56" t="s">
        <v>2690</v>
      </c>
      <c r="B797" s="56" t="s">
        <v>2674</v>
      </c>
      <c r="C797" s="56" t="s">
        <v>2691</v>
      </c>
      <c r="D797" s="56" t="s">
        <v>2676</v>
      </c>
      <c r="E797" s="56" t="s">
        <v>2692</v>
      </c>
      <c r="G797" s="57"/>
    </row>
    <row r="798" spans="1:7" x14ac:dyDescent="0.45">
      <c r="A798" s="56" t="s">
        <v>2693</v>
      </c>
      <c r="B798" s="56" t="s">
        <v>2674</v>
      </c>
      <c r="C798" s="56" t="s">
        <v>2694</v>
      </c>
      <c r="D798" s="56" t="s">
        <v>2676</v>
      </c>
      <c r="E798" s="56" t="s">
        <v>2695</v>
      </c>
      <c r="G798" s="57"/>
    </row>
    <row r="799" spans="1:7" x14ac:dyDescent="0.45">
      <c r="A799" s="56" t="s">
        <v>2696</v>
      </c>
      <c r="B799" s="56" t="s">
        <v>2674</v>
      </c>
      <c r="C799" s="56" t="s">
        <v>2697</v>
      </c>
      <c r="D799" s="56" t="s">
        <v>2676</v>
      </c>
      <c r="E799" s="56" t="s">
        <v>2698</v>
      </c>
      <c r="G799" s="57"/>
    </row>
    <row r="800" spans="1:7" x14ac:dyDescent="0.45">
      <c r="A800" s="56" t="s">
        <v>2699</v>
      </c>
      <c r="B800" s="56" t="s">
        <v>2674</v>
      </c>
      <c r="C800" s="56" t="s">
        <v>2700</v>
      </c>
      <c r="D800" s="56" t="s">
        <v>2676</v>
      </c>
      <c r="E800" s="56" t="s">
        <v>2701</v>
      </c>
      <c r="G800" s="57"/>
    </row>
    <row r="801" spans="1:7" x14ac:dyDescent="0.45">
      <c r="A801" s="56" t="s">
        <v>2702</v>
      </c>
      <c r="B801" s="56" t="s">
        <v>2674</v>
      </c>
      <c r="C801" s="56" t="s">
        <v>2703</v>
      </c>
      <c r="D801" s="56" t="s">
        <v>2676</v>
      </c>
      <c r="E801" s="56" t="s">
        <v>2704</v>
      </c>
      <c r="G801" s="57"/>
    </row>
    <row r="802" spans="1:7" x14ac:dyDescent="0.45">
      <c r="A802" s="56" t="s">
        <v>2705</v>
      </c>
      <c r="B802" s="56" t="s">
        <v>2674</v>
      </c>
      <c r="C802" s="56" t="s">
        <v>2706</v>
      </c>
      <c r="D802" s="56" t="s">
        <v>2676</v>
      </c>
      <c r="E802" s="56" t="s">
        <v>2707</v>
      </c>
      <c r="G802" s="57"/>
    </row>
    <row r="803" spans="1:7" x14ac:dyDescent="0.45">
      <c r="A803" s="56" t="s">
        <v>2708</v>
      </c>
      <c r="B803" s="56" t="s">
        <v>2674</v>
      </c>
      <c r="C803" s="56" t="s">
        <v>2709</v>
      </c>
      <c r="D803" s="56" t="s">
        <v>2676</v>
      </c>
      <c r="E803" s="56" t="s">
        <v>2710</v>
      </c>
      <c r="G803" s="57"/>
    </row>
    <row r="804" spans="1:7" x14ac:dyDescent="0.45">
      <c r="A804" s="56" t="s">
        <v>2711</v>
      </c>
      <c r="B804" s="56" t="s">
        <v>2674</v>
      </c>
      <c r="C804" s="56" t="s">
        <v>2712</v>
      </c>
      <c r="D804" s="56" t="s">
        <v>2676</v>
      </c>
      <c r="E804" s="56" t="s">
        <v>2713</v>
      </c>
      <c r="G804" s="57"/>
    </row>
    <row r="805" spans="1:7" x14ac:dyDescent="0.45">
      <c r="A805" s="56" t="s">
        <v>2714</v>
      </c>
      <c r="B805" s="56" t="s">
        <v>2674</v>
      </c>
      <c r="C805" s="56" t="s">
        <v>2715</v>
      </c>
      <c r="D805" s="56" t="s">
        <v>2676</v>
      </c>
      <c r="E805" s="56" t="s">
        <v>2716</v>
      </c>
      <c r="G805" s="57"/>
    </row>
    <row r="806" spans="1:7" x14ac:dyDescent="0.45">
      <c r="A806" s="56" t="s">
        <v>2717</v>
      </c>
      <c r="B806" s="56" t="s">
        <v>2674</v>
      </c>
      <c r="C806" s="56" t="s">
        <v>2718</v>
      </c>
      <c r="D806" s="56" t="s">
        <v>2676</v>
      </c>
      <c r="E806" s="56" t="s">
        <v>2719</v>
      </c>
      <c r="G806" s="57"/>
    </row>
    <row r="807" spans="1:7" x14ac:dyDescent="0.45">
      <c r="A807" s="56" t="s">
        <v>2720</v>
      </c>
      <c r="B807" s="56" t="s">
        <v>2674</v>
      </c>
      <c r="C807" s="56" t="s">
        <v>2721</v>
      </c>
      <c r="D807" s="56" t="s">
        <v>2676</v>
      </c>
      <c r="E807" s="56" t="s">
        <v>2722</v>
      </c>
      <c r="G807" s="57"/>
    </row>
    <row r="808" spans="1:7" x14ac:dyDescent="0.45">
      <c r="A808" s="56" t="s">
        <v>2723</v>
      </c>
      <c r="B808" s="56" t="s">
        <v>2674</v>
      </c>
      <c r="C808" s="56" t="s">
        <v>2724</v>
      </c>
      <c r="D808" s="56" t="s">
        <v>2676</v>
      </c>
      <c r="E808" s="56" t="s">
        <v>2725</v>
      </c>
      <c r="G808" s="57"/>
    </row>
    <row r="809" spans="1:7" x14ac:dyDescent="0.45">
      <c r="A809" s="56" t="s">
        <v>2726</v>
      </c>
      <c r="B809" s="56" t="s">
        <v>2674</v>
      </c>
      <c r="C809" s="56" t="s">
        <v>2727</v>
      </c>
      <c r="D809" s="56" t="s">
        <v>2676</v>
      </c>
      <c r="E809" s="56" t="s">
        <v>2728</v>
      </c>
      <c r="G809" s="57"/>
    </row>
    <row r="810" spans="1:7" x14ac:dyDescent="0.45">
      <c r="A810" s="56" t="s">
        <v>2729</v>
      </c>
      <c r="B810" s="56" t="s">
        <v>2674</v>
      </c>
      <c r="C810" s="56" t="s">
        <v>2730</v>
      </c>
      <c r="D810" s="56" t="s">
        <v>2676</v>
      </c>
      <c r="E810" s="56" t="s">
        <v>2731</v>
      </c>
      <c r="G810" s="57"/>
    </row>
    <row r="811" spans="1:7" x14ac:dyDescent="0.45">
      <c r="A811" s="52" t="s">
        <v>2732</v>
      </c>
      <c r="B811" s="52" t="s">
        <v>325</v>
      </c>
      <c r="C811" s="53"/>
      <c r="D811" s="54" t="s">
        <v>2733</v>
      </c>
      <c r="E811" s="53"/>
      <c r="G811" s="57"/>
    </row>
    <row r="812" spans="1:7" x14ac:dyDescent="0.45">
      <c r="A812" s="56" t="s">
        <v>2734</v>
      </c>
      <c r="B812" s="56" t="s">
        <v>2735</v>
      </c>
      <c r="C812" s="56" t="s">
        <v>2736</v>
      </c>
      <c r="D812" s="56" t="s">
        <v>2737</v>
      </c>
      <c r="E812" s="56" t="s">
        <v>2738</v>
      </c>
      <c r="G812" s="57"/>
    </row>
    <row r="813" spans="1:7" x14ac:dyDescent="0.45">
      <c r="A813" s="56" t="s">
        <v>2739</v>
      </c>
      <c r="B813" s="56" t="s">
        <v>2735</v>
      </c>
      <c r="C813" s="56" t="s">
        <v>2740</v>
      </c>
      <c r="D813" s="56" t="s">
        <v>2737</v>
      </c>
      <c r="E813" s="56" t="s">
        <v>2741</v>
      </c>
      <c r="G813" s="57"/>
    </row>
    <row r="814" spans="1:7" x14ac:dyDescent="0.45">
      <c r="A814" s="56" t="s">
        <v>2742</v>
      </c>
      <c r="B814" s="56" t="s">
        <v>2735</v>
      </c>
      <c r="C814" s="56" t="s">
        <v>2743</v>
      </c>
      <c r="D814" s="56" t="s">
        <v>2737</v>
      </c>
      <c r="E814" s="56" t="s">
        <v>2744</v>
      </c>
      <c r="G814" s="57"/>
    </row>
    <row r="815" spans="1:7" x14ac:dyDescent="0.45">
      <c r="A815" s="56" t="s">
        <v>2745</v>
      </c>
      <c r="B815" s="56" t="s">
        <v>2735</v>
      </c>
      <c r="C815" s="56" t="s">
        <v>2746</v>
      </c>
      <c r="D815" s="56" t="s">
        <v>2737</v>
      </c>
      <c r="E815" s="56" t="s">
        <v>2747</v>
      </c>
      <c r="G815" s="57"/>
    </row>
    <row r="816" spans="1:7" x14ac:dyDescent="0.45">
      <c r="A816" s="56" t="s">
        <v>2748</v>
      </c>
      <c r="B816" s="56" t="s">
        <v>2735</v>
      </c>
      <c r="C816" s="56" t="s">
        <v>2749</v>
      </c>
      <c r="D816" s="56" t="s">
        <v>2737</v>
      </c>
      <c r="E816" s="56" t="s">
        <v>2750</v>
      </c>
      <c r="G816" s="57"/>
    </row>
    <row r="817" spans="1:7" x14ac:dyDescent="0.45">
      <c r="A817" s="56" t="s">
        <v>2751</v>
      </c>
      <c r="B817" s="56" t="s">
        <v>2735</v>
      </c>
      <c r="C817" s="56" t="s">
        <v>2752</v>
      </c>
      <c r="D817" s="56" t="s">
        <v>2737</v>
      </c>
      <c r="E817" s="56" t="s">
        <v>2753</v>
      </c>
      <c r="G817" s="57"/>
    </row>
    <row r="818" spans="1:7" x14ac:dyDescent="0.45">
      <c r="A818" s="56" t="s">
        <v>2754</v>
      </c>
      <c r="B818" s="56" t="s">
        <v>2735</v>
      </c>
      <c r="C818" s="56" t="s">
        <v>2755</v>
      </c>
      <c r="D818" s="56" t="s">
        <v>2737</v>
      </c>
      <c r="E818" s="56" t="s">
        <v>2756</v>
      </c>
      <c r="G818" s="57"/>
    </row>
    <row r="819" spans="1:7" x14ac:dyDescent="0.45">
      <c r="A819" s="56" t="s">
        <v>2757</v>
      </c>
      <c r="B819" s="56" t="s">
        <v>2735</v>
      </c>
      <c r="C819" s="56" t="s">
        <v>2758</v>
      </c>
      <c r="D819" s="56" t="s">
        <v>2737</v>
      </c>
      <c r="E819" s="56" t="s">
        <v>2759</v>
      </c>
      <c r="G819" s="57"/>
    </row>
    <row r="820" spans="1:7" x14ac:dyDescent="0.45">
      <c r="A820" s="56" t="s">
        <v>2760</v>
      </c>
      <c r="B820" s="56" t="s">
        <v>2735</v>
      </c>
      <c r="C820" s="56" t="s">
        <v>2761</v>
      </c>
      <c r="D820" s="56" t="s">
        <v>2737</v>
      </c>
      <c r="E820" s="56" t="s">
        <v>2762</v>
      </c>
      <c r="G820" s="57"/>
    </row>
    <row r="821" spans="1:7" x14ac:dyDescent="0.45">
      <c r="A821" s="56" t="s">
        <v>2763</v>
      </c>
      <c r="B821" s="56" t="s">
        <v>2735</v>
      </c>
      <c r="C821" s="56" t="s">
        <v>2764</v>
      </c>
      <c r="D821" s="56" t="s">
        <v>2737</v>
      </c>
      <c r="E821" s="56" t="s">
        <v>2765</v>
      </c>
      <c r="G821" s="57"/>
    </row>
    <row r="822" spans="1:7" x14ac:dyDescent="0.45">
      <c r="A822" s="56" t="s">
        <v>2766</v>
      </c>
      <c r="B822" s="56" t="s">
        <v>2735</v>
      </c>
      <c r="C822" s="56" t="s">
        <v>790</v>
      </c>
      <c r="D822" s="56" t="s">
        <v>2737</v>
      </c>
      <c r="E822" s="56" t="s">
        <v>791</v>
      </c>
      <c r="G822" s="57"/>
    </row>
    <row r="823" spans="1:7" x14ac:dyDescent="0.45">
      <c r="A823" s="56" t="s">
        <v>2767</v>
      </c>
      <c r="B823" s="56" t="s">
        <v>2735</v>
      </c>
      <c r="C823" s="56" t="s">
        <v>2768</v>
      </c>
      <c r="D823" s="56" t="s">
        <v>2737</v>
      </c>
      <c r="E823" s="56" t="s">
        <v>2769</v>
      </c>
      <c r="G823" s="57"/>
    </row>
    <row r="824" spans="1:7" x14ac:dyDescent="0.45">
      <c r="A824" s="56" t="s">
        <v>2770</v>
      </c>
      <c r="B824" s="56" t="s">
        <v>2735</v>
      </c>
      <c r="C824" s="56" t="s">
        <v>2771</v>
      </c>
      <c r="D824" s="56" t="s">
        <v>2737</v>
      </c>
      <c r="E824" s="56" t="s">
        <v>2772</v>
      </c>
      <c r="G824" s="57"/>
    </row>
    <row r="825" spans="1:7" x14ac:dyDescent="0.45">
      <c r="A825" s="56" t="s">
        <v>2773</v>
      </c>
      <c r="B825" s="56" t="s">
        <v>2735</v>
      </c>
      <c r="C825" s="56" t="s">
        <v>2774</v>
      </c>
      <c r="D825" s="56" t="s">
        <v>2737</v>
      </c>
      <c r="E825" s="56" t="s">
        <v>2775</v>
      </c>
      <c r="G825" s="57"/>
    </row>
    <row r="826" spans="1:7" x14ac:dyDescent="0.45">
      <c r="A826" s="56" t="s">
        <v>2776</v>
      </c>
      <c r="B826" s="56" t="s">
        <v>2735</v>
      </c>
      <c r="C826" s="56" t="s">
        <v>2777</v>
      </c>
      <c r="D826" s="56" t="s">
        <v>2737</v>
      </c>
      <c r="E826" s="56" t="s">
        <v>2778</v>
      </c>
      <c r="G826" s="57"/>
    </row>
    <row r="827" spans="1:7" x14ac:dyDescent="0.45">
      <c r="A827" s="56" t="s">
        <v>2779</v>
      </c>
      <c r="B827" s="56" t="s">
        <v>2735</v>
      </c>
      <c r="C827" s="56" t="s">
        <v>2780</v>
      </c>
      <c r="D827" s="56" t="s">
        <v>2737</v>
      </c>
      <c r="E827" s="56" t="s">
        <v>2781</v>
      </c>
      <c r="G827" s="57"/>
    </row>
    <row r="828" spans="1:7" x14ac:dyDescent="0.45">
      <c r="A828" s="56" t="s">
        <v>2782</v>
      </c>
      <c r="B828" s="56" t="s">
        <v>2735</v>
      </c>
      <c r="C828" s="56" t="s">
        <v>2783</v>
      </c>
      <c r="D828" s="56" t="s">
        <v>2737</v>
      </c>
      <c r="E828" s="56" t="s">
        <v>2784</v>
      </c>
      <c r="G828" s="57"/>
    </row>
    <row r="829" spans="1:7" x14ac:dyDescent="0.45">
      <c r="A829" s="52" t="s">
        <v>2785</v>
      </c>
      <c r="B829" s="52" t="s">
        <v>329</v>
      </c>
      <c r="C829" s="53"/>
      <c r="D829" s="54" t="s">
        <v>2786</v>
      </c>
      <c r="E829" s="53"/>
      <c r="G829" s="57"/>
    </row>
    <row r="830" spans="1:7" x14ac:dyDescent="0.45">
      <c r="A830" s="56" t="s">
        <v>2787</v>
      </c>
      <c r="B830" s="56" t="s">
        <v>2788</v>
      </c>
      <c r="C830" s="56" t="s">
        <v>2789</v>
      </c>
      <c r="D830" s="56" t="s">
        <v>2790</v>
      </c>
      <c r="E830" s="56" t="s">
        <v>2791</v>
      </c>
      <c r="G830" s="57"/>
    </row>
    <row r="831" spans="1:7" x14ac:dyDescent="0.45">
      <c r="A831" s="56" t="s">
        <v>2792</v>
      </c>
      <c r="B831" s="56" t="s">
        <v>2788</v>
      </c>
      <c r="C831" s="56" t="s">
        <v>2793</v>
      </c>
      <c r="D831" s="56" t="s">
        <v>2790</v>
      </c>
      <c r="E831" s="56" t="s">
        <v>2794</v>
      </c>
      <c r="G831" s="57"/>
    </row>
    <row r="832" spans="1:7" x14ac:dyDescent="0.45">
      <c r="A832" s="56" t="s">
        <v>2795</v>
      </c>
      <c r="B832" s="56" t="s">
        <v>2788</v>
      </c>
      <c r="C832" s="56" t="s">
        <v>2796</v>
      </c>
      <c r="D832" s="56" t="s">
        <v>2790</v>
      </c>
      <c r="E832" s="56" t="s">
        <v>2797</v>
      </c>
      <c r="G832" s="57"/>
    </row>
    <row r="833" spans="1:7" x14ac:dyDescent="0.45">
      <c r="A833" s="56" t="s">
        <v>2798</v>
      </c>
      <c r="B833" s="56" t="s">
        <v>2788</v>
      </c>
      <c r="C833" s="56" t="s">
        <v>2799</v>
      </c>
      <c r="D833" s="56" t="s">
        <v>2790</v>
      </c>
      <c r="E833" s="56" t="s">
        <v>2800</v>
      </c>
      <c r="G833" s="57"/>
    </row>
    <row r="834" spans="1:7" x14ac:dyDescent="0.45">
      <c r="A834" s="56" t="s">
        <v>2801</v>
      </c>
      <c r="B834" s="56" t="s">
        <v>2788</v>
      </c>
      <c r="C834" s="56" t="s">
        <v>2802</v>
      </c>
      <c r="D834" s="56" t="s">
        <v>2790</v>
      </c>
      <c r="E834" s="56" t="s">
        <v>2803</v>
      </c>
      <c r="G834" s="57"/>
    </row>
    <row r="835" spans="1:7" x14ac:dyDescent="0.45">
      <c r="A835" s="56" t="s">
        <v>2804</v>
      </c>
      <c r="B835" s="56" t="s">
        <v>2788</v>
      </c>
      <c r="C835" s="56" t="s">
        <v>2805</v>
      </c>
      <c r="D835" s="56" t="s">
        <v>2790</v>
      </c>
      <c r="E835" s="56" t="s">
        <v>2806</v>
      </c>
      <c r="G835" s="57"/>
    </row>
    <row r="836" spans="1:7" x14ac:dyDescent="0.45">
      <c r="A836" s="56" t="s">
        <v>2807</v>
      </c>
      <c r="B836" s="56" t="s">
        <v>2788</v>
      </c>
      <c r="C836" s="56" t="s">
        <v>2808</v>
      </c>
      <c r="D836" s="56" t="s">
        <v>2790</v>
      </c>
      <c r="E836" s="56" t="s">
        <v>2809</v>
      </c>
      <c r="G836" s="57"/>
    </row>
    <row r="837" spans="1:7" x14ac:dyDescent="0.45">
      <c r="A837" s="56" t="s">
        <v>2810</v>
      </c>
      <c r="B837" s="56" t="s">
        <v>2788</v>
      </c>
      <c r="C837" s="56" t="s">
        <v>2811</v>
      </c>
      <c r="D837" s="56" t="s">
        <v>2790</v>
      </c>
      <c r="E837" s="56" t="s">
        <v>396</v>
      </c>
      <c r="G837" s="57"/>
    </row>
    <row r="838" spans="1:7" x14ac:dyDescent="0.45">
      <c r="A838" s="56" t="s">
        <v>2812</v>
      </c>
      <c r="B838" s="56" t="s">
        <v>2788</v>
      </c>
      <c r="C838" s="56" t="s">
        <v>2813</v>
      </c>
      <c r="D838" s="56" t="s">
        <v>2790</v>
      </c>
      <c r="E838" s="56" t="s">
        <v>2814</v>
      </c>
      <c r="G838" s="57"/>
    </row>
    <row r="839" spans="1:7" x14ac:dyDescent="0.45">
      <c r="A839" s="56" t="s">
        <v>2815</v>
      </c>
      <c r="B839" s="56" t="s">
        <v>2788</v>
      </c>
      <c r="C839" s="56" t="s">
        <v>2816</v>
      </c>
      <c r="D839" s="56" t="s">
        <v>2790</v>
      </c>
      <c r="E839" s="56" t="s">
        <v>2817</v>
      </c>
      <c r="G839" s="57"/>
    </row>
    <row r="840" spans="1:7" x14ac:dyDescent="0.45">
      <c r="A840" s="56" t="s">
        <v>2818</v>
      </c>
      <c r="B840" s="56" t="s">
        <v>2788</v>
      </c>
      <c r="C840" s="56" t="s">
        <v>2819</v>
      </c>
      <c r="D840" s="56" t="s">
        <v>2790</v>
      </c>
      <c r="E840" s="56" t="s">
        <v>2820</v>
      </c>
      <c r="G840" s="57"/>
    </row>
    <row r="841" spans="1:7" x14ac:dyDescent="0.45">
      <c r="A841" s="56" t="s">
        <v>2821</v>
      </c>
      <c r="B841" s="56" t="s">
        <v>2788</v>
      </c>
      <c r="C841" s="56" t="s">
        <v>2822</v>
      </c>
      <c r="D841" s="56" t="s">
        <v>2790</v>
      </c>
      <c r="E841" s="56" t="s">
        <v>2823</v>
      </c>
      <c r="G841" s="57"/>
    </row>
    <row r="842" spans="1:7" x14ac:dyDescent="0.45">
      <c r="A842" s="56" t="s">
        <v>2824</v>
      </c>
      <c r="B842" s="56" t="s">
        <v>2788</v>
      </c>
      <c r="C842" s="56" t="s">
        <v>2825</v>
      </c>
      <c r="D842" s="56" t="s">
        <v>2790</v>
      </c>
      <c r="E842" s="56" t="s">
        <v>2826</v>
      </c>
      <c r="G842" s="57"/>
    </row>
    <row r="843" spans="1:7" x14ac:dyDescent="0.45">
      <c r="A843" s="56" t="s">
        <v>2827</v>
      </c>
      <c r="B843" s="56" t="s">
        <v>2788</v>
      </c>
      <c r="C843" s="56" t="s">
        <v>2828</v>
      </c>
      <c r="D843" s="56" t="s">
        <v>2790</v>
      </c>
      <c r="E843" s="56" t="s">
        <v>2829</v>
      </c>
      <c r="G843" s="57"/>
    </row>
    <row r="844" spans="1:7" x14ac:dyDescent="0.45">
      <c r="A844" s="56" t="s">
        <v>2830</v>
      </c>
      <c r="B844" s="56" t="s">
        <v>2788</v>
      </c>
      <c r="C844" s="56" t="s">
        <v>2831</v>
      </c>
      <c r="D844" s="56" t="s">
        <v>2790</v>
      </c>
      <c r="E844" s="56" t="s">
        <v>2832</v>
      </c>
      <c r="G844" s="57"/>
    </row>
    <row r="845" spans="1:7" x14ac:dyDescent="0.45">
      <c r="A845" s="56" t="s">
        <v>2833</v>
      </c>
      <c r="B845" s="56" t="s">
        <v>2788</v>
      </c>
      <c r="C845" s="56" t="s">
        <v>2834</v>
      </c>
      <c r="D845" s="56" t="s">
        <v>2790</v>
      </c>
      <c r="E845" s="56" t="s">
        <v>2835</v>
      </c>
      <c r="G845" s="57"/>
    </row>
    <row r="846" spans="1:7" x14ac:dyDescent="0.45">
      <c r="A846" s="56" t="s">
        <v>2836</v>
      </c>
      <c r="B846" s="56" t="s">
        <v>2788</v>
      </c>
      <c r="C846" s="56" t="s">
        <v>974</v>
      </c>
      <c r="D846" s="56" t="s">
        <v>2790</v>
      </c>
      <c r="E846" s="56" t="s">
        <v>975</v>
      </c>
      <c r="G846" s="57"/>
    </row>
    <row r="847" spans="1:7" x14ac:dyDescent="0.45">
      <c r="A847" s="56" t="s">
        <v>2837</v>
      </c>
      <c r="B847" s="56" t="s">
        <v>2788</v>
      </c>
      <c r="C847" s="56" t="s">
        <v>2838</v>
      </c>
      <c r="D847" s="56" t="s">
        <v>2790</v>
      </c>
      <c r="E847" s="56" t="s">
        <v>2839</v>
      </c>
      <c r="G847" s="57"/>
    </row>
    <row r="848" spans="1:7" x14ac:dyDescent="0.45">
      <c r="A848" s="56" t="s">
        <v>2840</v>
      </c>
      <c r="B848" s="56" t="s">
        <v>2788</v>
      </c>
      <c r="C848" s="56" t="s">
        <v>2841</v>
      </c>
      <c r="D848" s="56" t="s">
        <v>2790</v>
      </c>
      <c r="E848" s="56" t="s">
        <v>2842</v>
      </c>
      <c r="G848" s="57"/>
    </row>
    <row r="849" spans="1:7" x14ac:dyDescent="0.45">
      <c r="A849" s="56" t="s">
        <v>2843</v>
      </c>
      <c r="B849" s="56" t="s">
        <v>2788</v>
      </c>
      <c r="C849" s="56" t="s">
        <v>2844</v>
      </c>
      <c r="D849" s="56" t="s">
        <v>2790</v>
      </c>
      <c r="E849" s="56" t="s">
        <v>2845</v>
      </c>
      <c r="G849" s="57"/>
    </row>
    <row r="850" spans="1:7" x14ac:dyDescent="0.45">
      <c r="A850" s="56" t="s">
        <v>2846</v>
      </c>
      <c r="B850" s="56" t="s">
        <v>2788</v>
      </c>
      <c r="C850" s="56" t="s">
        <v>2847</v>
      </c>
      <c r="D850" s="56" t="s">
        <v>2790</v>
      </c>
      <c r="E850" s="56" t="s">
        <v>2848</v>
      </c>
      <c r="G850" s="57"/>
    </row>
    <row r="851" spans="1:7" x14ac:dyDescent="0.45">
      <c r="A851" s="56" t="s">
        <v>2849</v>
      </c>
      <c r="B851" s="56" t="s">
        <v>2788</v>
      </c>
      <c r="C851" s="56" t="s">
        <v>2850</v>
      </c>
      <c r="D851" s="56" t="s">
        <v>2790</v>
      </c>
      <c r="E851" s="56" t="s">
        <v>2851</v>
      </c>
      <c r="G851" s="57"/>
    </row>
    <row r="852" spans="1:7" x14ac:dyDescent="0.45">
      <c r="A852" s="56" t="s">
        <v>2852</v>
      </c>
      <c r="B852" s="56" t="s">
        <v>2788</v>
      </c>
      <c r="C852" s="56" t="s">
        <v>2853</v>
      </c>
      <c r="D852" s="56" t="s">
        <v>2790</v>
      </c>
      <c r="E852" s="56" t="s">
        <v>2854</v>
      </c>
      <c r="G852" s="57"/>
    </row>
    <row r="853" spans="1:7" x14ac:dyDescent="0.45">
      <c r="A853" s="56" t="s">
        <v>2855</v>
      </c>
      <c r="B853" s="56" t="s">
        <v>2788</v>
      </c>
      <c r="C853" s="56" t="s">
        <v>2856</v>
      </c>
      <c r="D853" s="56" t="s">
        <v>2790</v>
      </c>
      <c r="E853" s="56" t="s">
        <v>2857</v>
      </c>
      <c r="G853" s="57"/>
    </row>
    <row r="854" spans="1:7" x14ac:dyDescent="0.45">
      <c r="A854" s="56" t="s">
        <v>2858</v>
      </c>
      <c r="B854" s="56" t="s">
        <v>2788</v>
      </c>
      <c r="C854" s="56" t="s">
        <v>2859</v>
      </c>
      <c r="D854" s="56" t="s">
        <v>2790</v>
      </c>
      <c r="E854" s="56" t="s">
        <v>2860</v>
      </c>
      <c r="G854" s="57"/>
    </row>
    <row r="855" spans="1:7" x14ac:dyDescent="0.45">
      <c r="A855" s="56" t="s">
        <v>2861</v>
      </c>
      <c r="B855" s="56" t="s">
        <v>2788</v>
      </c>
      <c r="C855" s="56" t="s">
        <v>2862</v>
      </c>
      <c r="D855" s="56" t="s">
        <v>2790</v>
      </c>
      <c r="E855" s="56" t="s">
        <v>2863</v>
      </c>
      <c r="G855" s="57"/>
    </row>
    <row r="856" spans="1:7" x14ac:dyDescent="0.45">
      <c r="A856" s="56" t="s">
        <v>2864</v>
      </c>
      <c r="B856" s="56" t="s">
        <v>2788</v>
      </c>
      <c r="C856" s="56" t="s">
        <v>2865</v>
      </c>
      <c r="D856" s="56" t="s">
        <v>2790</v>
      </c>
      <c r="E856" s="56" t="s">
        <v>2866</v>
      </c>
      <c r="G856" s="57"/>
    </row>
    <row r="857" spans="1:7" x14ac:dyDescent="0.45">
      <c r="A857" s="52" t="s">
        <v>2867</v>
      </c>
      <c r="B857" s="52" t="s">
        <v>333</v>
      </c>
      <c r="C857" s="53"/>
      <c r="D857" s="54" t="s">
        <v>2868</v>
      </c>
      <c r="E857" s="53"/>
      <c r="G857" s="57"/>
    </row>
    <row r="858" spans="1:7" x14ac:dyDescent="0.45">
      <c r="A858" s="56" t="s">
        <v>2869</v>
      </c>
      <c r="B858" s="56" t="s">
        <v>2870</v>
      </c>
      <c r="C858" s="56" t="s">
        <v>2871</v>
      </c>
      <c r="D858" s="56" t="s">
        <v>2872</v>
      </c>
      <c r="E858" s="56" t="s">
        <v>2873</v>
      </c>
      <c r="G858" s="57"/>
    </row>
    <row r="859" spans="1:7" x14ac:dyDescent="0.45">
      <c r="A859" s="56" t="s">
        <v>2874</v>
      </c>
      <c r="B859" s="56" t="s">
        <v>2870</v>
      </c>
      <c r="C859" s="56" t="s">
        <v>2875</v>
      </c>
      <c r="D859" s="56" t="s">
        <v>2872</v>
      </c>
      <c r="E859" s="56" t="s">
        <v>2876</v>
      </c>
      <c r="G859" s="57"/>
    </row>
    <row r="860" spans="1:7" x14ac:dyDescent="0.45">
      <c r="A860" s="56" t="s">
        <v>2877</v>
      </c>
      <c r="B860" s="56" t="s">
        <v>2870</v>
      </c>
      <c r="C860" s="56" t="s">
        <v>2878</v>
      </c>
      <c r="D860" s="56" t="s">
        <v>2872</v>
      </c>
      <c r="E860" s="56" t="s">
        <v>2879</v>
      </c>
      <c r="G860" s="57"/>
    </row>
    <row r="861" spans="1:7" x14ac:dyDescent="0.45">
      <c r="A861" s="56" t="s">
        <v>2880</v>
      </c>
      <c r="B861" s="56" t="s">
        <v>2870</v>
      </c>
      <c r="C861" s="56" t="s">
        <v>2881</v>
      </c>
      <c r="D861" s="56" t="s">
        <v>2872</v>
      </c>
      <c r="E861" s="56" t="s">
        <v>2882</v>
      </c>
      <c r="G861" s="57"/>
    </row>
    <row r="862" spans="1:7" x14ac:dyDescent="0.45">
      <c r="A862" s="56" t="s">
        <v>2883</v>
      </c>
      <c r="B862" s="56" t="s">
        <v>2870</v>
      </c>
      <c r="C862" s="56" t="s">
        <v>2884</v>
      </c>
      <c r="D862" s="56" t="s">
        <v>2872</v>
      </c>
      <c r="E862" s="56" t="s">
        <v>2885</v>
      </c>
      <c r="G862" s="57"/>
    </row>
    <row r="863" spans="1:7" x14ac:dyDescent="0.45">
      <c r="A863" s="56" t="s">
        <v>2886</v>
      </c>
      <c r="B863" s="56" t="s">
        <v>2870</v>
      </c>
      <c r="C863" s="56" t="s">
        <v>2887</v>
      </c>
      <c r="D863" s="56" t="s">
        <v>2872</v>
      </c>
      <c r="E863" s="56" t="s">
        <v>2888</v>
      </c>
      <c r="G863" s="57"/>
    </row>
    <row r="864" spans="1:7" x14ac:dyDescent="0.45">
      <c r="A864" s="56" t="s">
        <v>2889</v>
      </c>
      <c r="B864" s="56" t="s">
        <v>2870</v>
      </c>
      <c r="C864" s="56" t="s">
        <v>2890</v>
      </c>
      <c r="D864" s="56" t="s">
        <v>2872</v>
      </c>
      <c r="E864" s="56" t="s">
        <v>2891</v>
      </c>
      <c r="G864" s="57"/>
    </row>
    <row r="865" spans="1:7" x14ac:dyDescent="0.45">
      <c r="A865" s="56" t="s">
        <v>2892</v>
      </c>
      <c r="B865" s="56" t="s">
        <v>2870</v>
      </c>
      <c r="C865" s="56" t="s">
        <v>2893</v>
      </c>
      <c r="D865" s="56" t="s">
        <v>2872</v>
      </c>
      <c r="E865" s="56" t="s">
        <v>2894</v>
      </c>
      <c r="G865" s="57"/>
    </row>
    <row r="866" spans="1:7" x14ac:dyDescent="0.45">
      <c r="A866" s="56" t="s">
        <v>2895</v>
      </c>
      <c r="B866" s="56" t="s">
        <v>2870</v>
      </c>
      <c r="C866" s="56" t="s">
        <v>2896</v>
      </c>
      <c r="D866" s="56" t="s">
        <v>2872</v>
      </c>
      <c r="E866" s="56" t="s">
        <v>2897</v>
      </c>
      <c r="G866" s="57"/>
    </row>
    <row r="867" spans="1:7" x14ac:dyDescent="0.45">
      <c r="A867" s="56" t="s">
        <v>2898</v>
      </c>
      <c r="B867" s="56" t="s">
        <v>2870</v>
      </c>
      <c r="C867" s="56" t="s">
        <v>2899</v>
      </c>
      <c r="D867" s="56" t="s">
        <v>2872</v>
      </c>
      <c r="E867" s="56" t="s">
        <v>2900</v>
      </c>
      <c r="G867" s="57"/>
    </row>
    <row r="868" spans="1:7" x14ac:dyDescent="0.45">
      <c r="A868" s="56" t="s">
        <v>2901</v>
      </c>
      <c r="B868" s="56" t="s">
        <v>2870</v>
      </c>
      <c r="C868" s="56" t="s">
        <v>2902</v>
      </c>
      <c r="D868" s="56" t="s">
        <v>2872</v>
      </c>
      <c r="E868" s="56" t="s">
        <v>2903</v>
      </c>
      <c r="G868" s="57"/>
    </row>
    <row r="869" spans="1:7" x14ac:dyDescent="0.45">
      <c r="A869" s="56" t="s">
        <v>2904</v>
      </c>
      <c r="B869" s="56" t="s">
        <v>2870</v>
      </c>
      <c r="C869" s="56" t="s">
        <v>2905</v>
      </c>
      <c r="D869" s="56" t="s">
        <v>2872</v>
      </c>
      <c r="E869" s="56" t="s">
        <v>2906</v>
      </c>
      <c r="G869" s="57"/>
    </row>
    <row r="870" spans="1:7" x14ac:dyDescent="0.45">
      <c r="A870" s="56" t="s">
        <v>2907</v>
      </c>
      <c r="B870" s="56" t="s">
        <v>2870</v>
      </c>
      <c r="C870" s="56" t="s">
        <v>2908</v>
      </c>
      <c r="D870" s="56" t="s">
        <v>2872</v>
      </c>
      <c r="E870" s="56" t="s">
        <v>2909</v>
      </c>
      <c r="G870" s="57"/>
    </row>
    <row r="871" spans="1:7" x14ac:dyDescent="0.45">
      <c r="A871" s="56" t="s">
        <v>2910</v>
      </c>
      <c r="B871" s="56" t="s">
        <v>2870</v>
      </c>
      <c r="C871" s="56" t="s">
        <v>2911</v>
      </c>
      <c r="D871" s="56" t="s">
        <v>2872</v>
      </c>
      <c r="E871" s="56" t="s">
        <v>2912</v>
      </c>
      <c r="G871" s="57"/>
    </row>
    <row r="872" spans="1:7" x14ac:dyDescent="0.45">
      <c r="A872" s="56" t="s">
        <v>2913</v>
      </c>
      <c r="B872" s="56" t="s">
        <v>2870</v>
      </c>
      <c r="C872" s="56" t="s">
        <v>2914</v>
      </c>
      <c r="D872" s="56" t="s">
        <v>2872</v>
      </c>
      <c r="E872" s="56" t="s">
        <v>2915</v>
      </c>
      <c r="G872" s="57"/>
    </row>
    <row r="873" spans="1:7" x14ac:dyDescent="0.45">
      <c r="A873" s="56" t="s">
        <v>2916</v>
      </c>
      <c r="B873" s="56" t="s">
        <v>2870</v>
      </c>
      <c r="C873" s="56" t="s">
        <v>2917</v>
      </c>
      <c r="D873" s="56" t="s">
        <v>2872</v>
      </c>
      <c r="E873" s="56" t="s">
        <v>2918</v>
      </c>
      <c r="G873" s="57"/>
    </row>
    <row r="874" spans="1:7" x14ac:dyDescent="0.45">
      <c r="A874" s="56" t="s">
        <v>2919</v>
      </c>
      <c r="B874" s="56" t="s">
        <v>2870</v>
      </c>
      <c r="C874" s="56" t="s">
        <v>2920</v>
      </c>
      <c r="D874" s="56" t="s">
        <v>2872</v>
      </c>
      <c r="E874" s="56" t="s">
        <v>2921</v>
      </c>
      <c r="G874" s="57"/>
    </row>
    <row r="875" spans="1:7" x14ac:dyDescent="0.45">
      <c r="A875" s="56" t="s">
        <v>2922</v>
      </c>
      <c r="B875" s="56" t="s">
        <v>2870</v>
      </c>
      <c r="C875" s="56" t="s">
        <v>2923</v>
      </c>
      <c r="D875" s="56" t="s">
        <v>2872</v>
      </c>
      <c r="E875" s="56" t="s">
        <v>2924</v>
      </c>
      <c r="G875" s="57"/>
    </row>
    <row r="876" spans="1:7" x14ac:dyDescent="0.45">
      <c r="A876" s="56" t="s">
        <v>2925</v>
      </c>
      <c r="B876" s="56" t="s">
        <v>2870</v>
      </c>
      <c r="C876" s="56" t="s">
        <v>2926</v>
      </c>
      <c r="D876" s="56" t="s">
        <v>2872</v>
      </c>
      <c r="E876" s="56" t="s">
        <v>2927</v>
      </c>
      <c r="G876" s="57"/>
    </row>
    <row r="877" spans="1:7" x14ac:dyDescent="0.45">
      <c r="A877" s="56" t="s">
        <v>2928</v>
      </c>
      <c r="B877" s="56" t="s">
        <v>2870</v>
      </c>
      <c r="C877" s="56" t="s">
        <v>2929</v>
      </c>
      <c r="D877" s="56" t="s">
        <v>2872</v>
      </c>
      <c r="E877" s="56" t="s">
        <v>2930</v>
      </c>
      <c r="G877" s="57"/>
    </row>
    <row r="878" spans="1:7" x14ac:dyDescent="0.45">
      <c r="A878" s="56" t="s">
        <v>2931</v>
      </c>
      <c r="B878" s="56" t="s">
        <v>2870</v>
      </c>
      <c r="C878" s="56" t="s">
        <v>2932</v>
      </c>
      <c r="D878" s="56" t="s">
        <v>2872</v>
      </c>
      <c r="E878" s="56" t="s">
        <v>2933</v>
      </c>
      <c r="G878" s="57"/>
    </row>
    <row r="879" spans="1:7" x14ac:dyDescent="0.45">
      <c r="A879" s="56" t="s">
        <v>2934</v>
      </c>
      <c r="B879" s="56" t="s">
        <v>2870</v>
      </c>
      <c r="C879" s="56" t="s">
        <v>1830</v>
      </c>
      <c r="D879" s="56" t="s">
        <v>2872</v>
      </c>
      <c r="E879" s="56" t="s">
        <v>2935</v>
      </c>
      <c r="G879" s="57"/>
    </row>
    <row r="880" spans="1:7" x14ac:dyDescent="0.45">
      <c r="A880" s="56" t="s">
        <v>2936</v>
      </c>
      <c r="B880" s="56" t="s">
        <v>2870</v>
      </c>
      <c r="C880" s="56" t="s">
        <v>2937</v>
      </c>
      <c r="D880" s="56" t="s">
        <v>2872</v>
      </c>
      <c r="E880" s="56" t="s">
        <v>2938</v>
      </c>
      <c r="G880" s="57"/>
    </row>
    <row r="881" spans="1:7" x14ac:dyDescent="0.45">
      <c r="A881" s="56" t="s">
        <v>2939</v>
      </c>
      <c r="B881" s="56" t="s">
        <v>2870</v>
      </c>
      <c r="C881" s="56" t="s">
        <v>2940</v>
      </c>
      <c r="D881" s="56" t="s">
        <v>2872</v>
      </c>
      <c r="E881" s="56" t="s">
        <v>2941</v>
      </c>
      <c r="G881" s="57"/>
    </row>
    <row r="882" spans="1:7" x14ac:dyDescent="0.45">
      <c r="A882" s="56" t="s">
        <v>2942</v>
      </c>
      <c r="B882" s="56" t="s">
        <v>2870</v>
      </c>
      <c r="C882" s="56" t="s">
        <v>2943</v>
      </c>
      <c r="D882" s="56" t="s">
        <v>2872</v>
      </c>
      <c r="E882" s="56" t="s">
        <v>2944</v>
      </c>
      <c r="G882" s="57"/>
    </row>
    <row r="883" spans="1:7" x14ac:dyDescent="0.45">
      <c r="A883" s="56" t="s">
        <v>2945</v>
      </c>
      <c r="B883" s="56" t="s">
        <v>2870</v>
      </c>
      <c r="C883" s="56" t="s">
        <v>2946</v>
      </c>
      <c r="D883" s="56" t="s">
        <v>2872</v>
      </c>
      <c r="E883" s="56" t="s">
        <v>2947</v>
      </c>
      <c r="G883" s="57"/>
    </row>
    <row r="884" spans="1:7" x14ac:dyDescent="0.45">
      <c r="A884" s="56" t="s">
        <v>2948</v>
      </c>
      <c r="B884" s="56" t="s">
        <v>2870</v>
      </c>
      <c r="C884" s="56" t="s">
        <v>2949</v>
      </c>
      <c r="D884" s="56" t="s">
        <v>2872</v>
      </c>
      <c r="E884" s="56" t="s">
        <v>2950</v>
      </c>
      <c r="G884" s="57"/>
    </row>
    <row r="885" spans="1:7" x14ac:dyDescent="0.45">
      <c r="A885" s="56" t="s">
        <v>2951</v>
      </c>
      <c r="B885" s="56" t="s">
        <v>2870</v>
      </c>
      <c r="C885" s="56" t="s">
        <v>2952</v>
      </c>
      <c r="D885" s="56" t="s">
        <v>2872</v>
      </c>
      <c r="E885" s="56" t="s">
        <v>2953</v>
      </c>
      <c r="G885" s="57"/>
    </row>
    <row r="886" spans="1:7" x14ac:dyDescent="0.45">
      <c r="A886" s="56" t="s">
        <v>2954</v>
      </c>
      <c r="B886" s="56" t="s">
        <v>2870</v>
      </c>
      <c r="C886" s="56" t="s">
        <v>2955</v>
      </c>
      <c r="D886" s="56" t="s">
        <v>2872</v>
      </c>
      <c r="E886" s="56" t="s">
        <v>2956</v>
      </c>
      <c r="G886" s="57"/>
    </row>
    <row r="887" spans="1:7" x14ac:dyDescent="0.45">
      <c r="A887" s="56" t="s">
        <v>2957</v>
      </c>
      <c r="B887" s="56" t="s">
        <v>2870</v>
      </c>
      <c r="C887" s="56" t="s">
        <v>2958</v>
      </c>
      <c r="D887" s="56" t="s">
        <v>2872</v>
      </c>
      <c r="E887" s="56" t="s">
        <v>2959</v>
      </c>
      <c r="G887" s="57"/>
    </row>
    <row r="888" spans="1:7" x14ac:dyDescent="0.45">
      <c r="A888" s="56" t="s">
        <v>2960</v>
      </c>
      <c r="B888" s="56" t="s">
        <v>2870</v>
      </c>
      <c r="C888" s="56" t="s">
        <v>2961</v>
      </c>
      <c r="D888" s="56" t="s">
        <v>2872</v>
      </c>
      <c r="E888" s="56" t="s">
        <v>2962</v>
      </c>
      <c r="G888" s="57"/>
    </row>
    <row r="889" spans="1:7" x14ac:dyDescent="0.45">
      <c r="A889" s="56" t="s">
        <v>2963</v>
      </c>
      <c r="B889" s="56" t="s">
        <v>2870</v>
      </c>
      <c r="C889" s="56" t="s">
        <v>2964</v>
      </c>
      <c r="D889" s="56" t="s">
        <v>2872</v>
      </c>
      <c r="E889" s="56" t="s">
        <v>2965</v>
      </c>
      <c r="G889" s="57"/>
    </row>
    <row r="890" spans="1:7" x14ac:dyDescent="0.45">
      <c r="A890" s="56" t="s">
        <v>2966</v>
      </c>
      <c r="B890" s="56" t="s">
        <v>2870</v>
      </c>
      <c r="C890" s="56" t="s">
        <v>2967</v>
      </c>
      <c r="D890" s="56" t="s">
        <v>2872</v>
      </c>
      <c r="E890" s="56" t="s">
        <v>2968</v>
      </c>
      <c r="G890" s="57"/>
    </row>
    <row r="891" spans="1:7" x14ac:dyDescent="0.45">
      <c r="A891" s="56" t="s">
        <v>2969</v>
      </c>
      <c r="B891" s="56" t="s">
        <v>2870</v>
      </c>
      <c r="C891" s="56" t="s">
        <v>2970</v>
      </c>
      <c r="D891" s="56" t="s">
        <v>2872</v>
      </c>
      <c r="E891" s="56" t="s">
        <v>2971</v>
      </c>
      <c r="G891" s="57"/>
    </row>
    <row r="892" spans="1:7" x14ac:dyDescent="0.45">
      <c r="A892" s="56" t="s">
        <v>2972</v>
      </c>
      <c r="B892" s="56" t="s">
        <v>2870</v>
      </c>
      <c r="C892" s="56" t="s">
        <v>2973</v>
      </c>
      <c r="D892" s="56" t="s">
        <v>2872</v>
      </c>
      <c r="E892" s="56" t="s">
        <v>2974</v>
      </c>
      <c r="G892" s="57"/>
    </row>
    <row r="893" spans="1:7" x14ac:dyDescent="0.45">
      <c r="A893" s="56" t="s">
        <v>2975</v>
      </c>
      <c r="B893" s="56" t="s">
        <v>2870</v>
      </c>
      <c r="C893" s="56" t="s">
        <v>2976</v>
      </c>
      <c r="D893" s="56" t="s">
        <v>2872</v>
      </c>
      <c r="E893" s="56" t="s">
        <v>2977</v>
      </c>
      <c r="G893" s="57"/>
    </row>
    <row r="894" spans="1:7" x14ac:dyDescent="0.45">
      <c r="A894" s="56" t="s">
        <v>2978</v>
      </c>
      <c r="B894" s="56" t="s">
        <v>2870</v>
      </c>
      <c r="C894" s="56" t="s">
        <v>2979</v>
      </c>
      <c r="D894" s="56" t="s">
        <v>2872</v>
      </c>
      <c r="E894" s="56" t="s">
        <v>2980</v>
      </c>
      <c r="G894" s="57"/>
    </row>
    <row r="895" spans="1:7" x14ac:dyDescent="0.45">
      <c r="A895" s="56" t="s">
        <v>2981</v>
      </c>
      <c r="B895" s="56" t="s">
        <v>2870</v>
      </c>
      <c r="C895" s="56" t="s">
        <v>2982</v>
      </c>
      <c r="D895" s="56" t="s">
        <v>2872</v>
      </c>
      <c r="E895" s="56" t="s">
        <v>2983</v>
      </c>
      <c r="G895" s="57"/>
    </row>
    <row r="896" spans="1:7" x14ac:dyDescent="0.45">
      <c r="A896" s="56" t="s">
        <v>2984</v>
      </c>
      <c r="B896" s="56" t="s">
        <v>2870</v>
      </c>
      <c r="C896" s="56" t="s">
        <v>2985</v>
      </c>
      <c r="D896" s="56" t="s">
        <v>2872</v>
      </c>
      <c r="E896" s="56" t="s">
        <v>2986</v>
      </c>
      <c r="G896" s="57"/>
    </row>
    <row r="897" spans="1:7" x14ac:dyDescent="0.45">
      <c r="A897" s="56" t="s">
        <v>2987</v>
      </c>
      <c r="B897" s="56" t="s">
        <v>2870</v>
      </c>
      <c r="C897" s="56" t="s">
        <v>2988</v>
      </c>
      <c r="D897" s="56" t="s">
        <v>2872</v>
      </c>
      <c r="E897" s="56" t="s">
        <v>2989</v>
      </c>
      <c r="G897" s="57"/>
    </row>
    <row r="898" spans="1:7" x14ac:dyDescent="0.45">
      <c r="A898" s="56" t="s">
        <v>2990</v>
      </c>
      <c r="B898" s="56" t="s">
        <v>2870</v>
      </c>
      <c r="C898" s="56" t="s">
        <v>2991</v>
      </c>
      <c r="D898" s="56" t="s">
        <v>2872</v>
      </c>
      <c r="E898" s="56" t="s">
        <v>2992</v>
      </c>
      <c r="G898" s="57"/>
    </row>
    <row r="899" spans="1:7" x14ac:dyDescent="0.45">
      <c r="A899" s="56" t="s">
        <v>2993</v>
      </c>
      <c r="B899" s="56" t="s">
        <v>2870</v>
      </c>
      <c r="C899" s="56" t="s">
        <v>2994</v>
      </c>
      <c r="D899" s="56" t="s">
        <v>2872</v>
      </c>
      <c r="E899" s="56" t="s">
        <v>2995</v>
      </c>
      <c r="G899" s="57"/>
    </row>
    <row r="900" spans="1:7" x14ac:dyDescent="0.45">
      <c r="A900" s="56" t="s">
        <v>2996</v>
      </c>
      <c r="B900" s="56" t="s">
        <v>2870</v>
      </c>
      <c r="C900" s="56" t="s">
        <v>2997</v>
      </c>
      <c r="D900" s="56" t="s">
        <v>2872</v>
      </c>
      <c r="E900" s="56" t="s">
        <v>2998</v>
      </c>
      <c r="G900" s="57"/>
    </row>
    <row r="901" spans="1:7" x14ac:dyDescent="0.45">
      <c r="A901" s="56" t="s">
        <v>2999</v>
      </c>
      <c r="B901" s="56" t="s">
        <v>2870</v>
      </c>
      <c r="C901" s="56" t="s">
        <v>3000</v>
      </c>
      <c r="D901" s="56" t="s">
        <v>2872</v>
      </c>
      <c r="E901" s="56" t="s">
        <v>3001</v>
      </c>
      <c r="G901" s="57"/>
    </row>
    <row r="902" spans="1:7" x14ac:dyDescent="0.45">
      <c r="A902" s="56" t="s">
        <v>3002</v>
      </c>
      <c r="B902" s="56" t="s">
        <v>2870</v>
      </c>
      <c r="C902" s="56" t="s">
        <v>3003</v>
      </c>
      <c r="D902" s="56" t="s">
        <v>2872</v>
      </c>
      <c r="E902" s="56" t="s">
        <v>3004</v>
      </c>
      <c r="G902" s="57"/>
    </row>
    <row r="903" spans="1:7" x14ac:dyDescent="0.45">
      <c r="A903" s="56" t="s">
        <v>3005</v>
      </c>
      <c r="B903" s="56" t="s">
        <v>2870</v>
      </c>
      <c r="C903" s="56" t="s">
        <v>3006</v>
      </c>
      <c r="D903" s="56" t="s">
        <v>2872</v>
      </c>
      <c r="E903" s="56" t="s">
        <v>3007</v>
      </c>
      <c r="G903" s="57"/>
    </row>
    <row r="904" spans="1:7" x14ac:dyDescent="0.45">
      <c r="A904" s="56" t="s">
        <v>3008</v>
      </c>
      <c r="B904" s="56" t="s">
        <v>2870</v>
      </c>
      <c r="C904" s="56" t="s">
        <v>3009</v>
      </c>
      <c r="D904" s="56" t="s">
        <v>2872</v>
      </c>
      <c r="E904" s="56" t="s">
        <v>3010</v>
      </c>
      <c r="G904" s="57"/>
    </row>
    <row r="905" spans="1:7" x14ac:dyDescent="0.45">
      <c r="A905" s="56" t="s">
        <v>3011</v>
      </c>
      <c r="B905" s="56" t="s">
        <v>2870</v>
      </c>
      <c r="C905" s="56" t="s">
        <v>3012</v>
      </c>
      <c r="D905" s="56" t="s">
        <v>2872</v>
      </c>
      <c r="E905" s="56" t="s">
        <v>3013</v>
      </c>
      <c r="G905" s="57"/>
    </row>
    <row r="906" spans="1:7" x14ac:dyDescent="0.45">
      <c r="A906" s="56" t="s">
        <v>3014</v>
      </c>
      <c r="B906" s="56" t="s">
        <v>2870</v>
      </c>
      <c r="C906" s="56" t="s">
        <v>3015</v>
      </c>
      <c r="D906" s="56" t="s">
        <v>2872</v>
      </c>
      <c r="E906" s="56" t="s">
        <v>3016</v>
      </c>
      <c r="G906" s="57"/>
    </row>
    <row r="907" spans="1:7" x14ac:dyDescent="0.45">
      <c r="A907" s="56" t="s">
        <v>3017</v>
      </c>
      <c r="B907" s="56" t="s">
        <v>2870</v>
      </c>
      <c r="C907" s="56" t="s">
        <v>3018</v>
      </c>
      <c r="D907" s="56" t="s">
        <v>2872</v>
      </c>
      <c r="E907" s="56" t="s">
        <v>3019</v>
      </c>
      <c r="G907" s="57"/>
    </row>
    <row r="908" spans="1:7" x14ac:dyDescent="0.45">
      <c r="A908" s="56" t="s">
        <v>3020</v>
      </c>
      <c r="B908" s="56" t="s">
        <v>2870</v>
      </c>
      <c r="C908" s="56" t="s">
        <v>3021</v>
      </c>
      <c r="D908" s="56" t="s">
        <v>2872</v>
      </c>
      <c r="E908" s="56" t="s">
        <v>3022</v>
      </c>
      <c r="G908" s="57"/>
    </row>
    <row r="909" spans="1:7" x14ac:dyDescent="0.45">
      <c r="A909" s="56" t="s">
        <v>3023</v>
      </c>
      <c r="B909" s="56" t="s">
        <v>2870</v>
      </c>
      <c r="C909" s="56" t="s">
        <v>3024</v>
      </c>
      <c r="D909" s="56" t="s">
        <v>2872</v>
      </c>
      <c r="E909" s="56" t="s">
        <v>3025</v>
      </c>
      <c r="G909" s="57"/>
    </row>
    <row r="910" spans="1:7" x14ac:dyDescent="0.45">
      <c r="A910" s="56" t="s">
        <v>3026</v>
      </c>
      <c r="B910" s="56" t="s">
        <v>2870</v>
      </c>
      <c r="C910" s="56" t="s">
        <v>3027</v>
      </c>
      <c r="D910" s="56" t="s">
        <v>2872</v>
      </c>
      <c r="E910" s="56" t="s">
        <v>3028</v>
      </c>
      <c r="G910" s="57"/>
    </row>
    <row r="911" spans="1:7" x14ac:dyDescent="0.45">
      <c r="A911" s="56" t="s">
        <v>3029</v>
      </c>
      <c r="B911" s="56" t="s">
        <v>2870</v>
      </c>
      <c r="C911" s="56" t="s">
        <v>3030</v>
      </c>
      <c r="D911" s="56" t="s">
        <v>2872</v>
      </c>
      <c r="E911" s="56" t="s">
        <v>3031</v>
      </c>
      <c r="G911" s="57"/>
    </row>
    <row r="912" spans="1:7" x14ac:dyDescent="0.45">
      <c r="A912" s="56" t="s">
        <v>3032</v>
      </c>
      <c r="B912" s="56" t="s">
        <v>2870</v>
      </c>
      <c r="C912" s="56" t="s">
        <v>3033</v>
      </c>
      <c r="D912" s="56" t="s">
        <v>2872</v>
      </c>
      <c r="E912" s="56" t="s">
        <v>3034</v>
      </c>
      <c r="G912" s="57"/>
    </row>
    <row r="913" spans="1:7" x14ac:dyDescent="0.45">
      <c r="A913" s="56" t="s">
        <v>3035</v>
      </c>
      <c r="B913" s="56" t="s">
        <v>2870</v>
      </c>
      <c r="C913" s="56" t="s">
        <v>3036</v>
      </c>
      <c r="D913" s="56" t="s">
        <v>2872</v>
      </c>
      <c r="E913" s="56" t="s">
        <v>3037</v>
      </c>
      <c r="G913" s="57"/>
    </row>
    <row r="914" spans="1:7" x14ac:dyDescent="0.45">
      <c r="A914" s="56" t="s">
        <v>3038</v>
      </c>
      <c r="B914" s="56" t="s">
        <v>2870</v>
      </c>
      <c r="C914" s="56" t="s">
        <v>3039</v>
      </c>
      <c r="D914" s="56" t="s">
        <v>2872</v>
      </c>
      <c r="E914" s="56" t="s">
        <v>3040</v>
      </c>
      <c r="G914" s="57"/>
    </row>
    <row r="915" spans="1:7" x14ac:dyDescent="0.45">
      <c r="A915" s="56" t="s">
        <v>3041</v>
      </c>
      <c r="B915" s="56" t="s">
        <v>2870</v>
      </c>
      <c r="C915" s="56" t="s">
        <v>3042</v>
      </c>
      <c r="D915" s="56" t="s">
        <v>2872</v>
      </c>
      <c r="E915" s="56" t="s">
        <v>3043</v>
      </c>
      <c r="G915" s="57"/>
    </row>
    <row r="916" spans="1:7" x14ac:dyDescent="0.45">
      <c r="A916" s="56" t="s">
        <v>3044</v>
      </c>
      <c r="B916" s="56" t="s">
        <v>2870</v>
      </c>
      <c r="C916" s="56" t="s">
        <v>3045</v>
      </c>
      <c r="D916" s="56" t="s">
        <v>2872</v>
      </c>
      <c r="E916" s="56" t="s">
        <v>3046</v>
      </c>
      <c r="G916" s="57"/>
    </row>
    <row r="917" spans="1:7" x14ac:dyDescent="0.45">
      <c r="A917" s="56" t="s">
        <v>3047</v>
      </c>
      <c r="B917" s="56" t="s">
        <v>2870</v>
      </c>
      <c r="C917" s="56" t="s">
        <v>3048</v>
      </c>
      <c r="D917" s="56" t="s">
        <v>2872</v>
      </c>
      <c r="E917" s="56" t="s">
        <v>3049</v>
      </c>
      <c r="G917" s="57"/>
    </row>
    <row r="918" spans="1:7" x14ac:dyDescent="0.45">
      <c r="A918" s="56" t="s">
        <v>3050</v>
      </c>
      <c r="B918" s="56" t="s">
        <v>2870</v>
      </c>
      <c r="C918" s="56" t="s">
        <v>3051</v>
      </c>
      <c r="D918" s="56" t="s">
        <v>2872</v>
      </c>
      <c r="E918" s="56" t="s">
        <v>3052</v>
      </c>
      <c r="G918" s="57"/>
    </row>
    <row r="919" spans="1:7" x14ac:dyDescent="0.45">
      <c r="A919" s="56" t="s">
        <v>3053</v>
      </c>
      <c r="B919" s="56" t="s">
        <v>2870</v>
      </c>
      <c r="C919" s="56" t="s">
        <v>3054</v>
      </c>
      <c r="D919" s="56" t="s">
        <v>2872</v>
      </c>
      <c r="E919" s="56" t="s">
        <v>3055</v>
      </c>
      <c r="G919" s="57"/>
    </row>
    <row r="920" spans="1:7" x14ac:dyDescent="0.45">
      <c r="A920" s="56" t="s">
        <v>3056</v>
      </c>
      <c r="B920" s="56" t="s">
        <v>2870</v>
      </c>
      <c r="C920" s="56" t="s">
        <v>3057</v>
      </c>
      <c r="D920" s="56" t="s">
        <v>2872</v>
      </c>
      <c r="E920" s="56" t="s">
        <v>3058</v>
      </c>
      <c r="G920" s="57"/>
    </row>
    <row r="921" spans="1:7" x14ac:dyDescent="0.45">
      <c r="A921" s="56" t="s">
        <v>3059</v>
      </c>
      <c r="B921" s="56" t="s">
        <v>2870</v>
      </c>
      <c r="C921" s="56" t="s">
        <v>790</v>
      </c>
      <c r="D921" s="56" t="s">
        <v>2872</v>
      </c>
      <c r="E921" s="56" t="s">
        <v>3060</v>
      </c>
      <c r="G921" s="57"/>
    </row>
    <row r="922" spans="1:7" x14ac:dyDescent="0.45">
      <c r="A922" s="56" t="s">
        <v>3061</v>
      </c>
      <c r="B922" s="56" t="s">
        <v>2870</v>
      </c>
      <c r="C922" s="56" t="s">
        <v>3062</v>
      </c>
      <c r="D922" s="56" t="s">
        <v>2872</v>
      </c>
      <c r="E922" s="56" t="s">
        <v>3063</v>
      </c>
      <c r="G922" s="57"/>
    </row>
    <row r="923" spans="1:7" x14ac:dyDescent="0.45">
      <c r="A923" s="56" t="s">
        <v>3064</v>
      </c>
      <c r="B923" s="56" t="s">
        <v>2870</v>
      </c>
      <c r="C923" s="56" t="s">
        <v>3065</v>
      </c>
      <c r="D923" s="56" t="s">
        <v>2872</v>
      </c>
      <c r="E923" s="56" t="s">
        <v>3066</v>
      </c>
      <c r="G923" s="57"/>
    </row>
    <row r="924" spans="1:7" x14ac:dyDescent="0.45">
      <c r="A924" s="56" t="s">
        <v>3067</v>
      </c>
      <c r="B924" s="56" t="s">
        <v>2870</v>
      </c>
      <c r="C924" s="56" t="s">
        <v>3068</v>
      </c>
      <c r="D924" s="56" t="s">
        <v>2872</v>
      </c>
      <c r="E924" s="56" t="s">
        <v>3069</v>
      </c>
      <c r="G924" s="57"/>
    </row>
    <row r="925" spans="1:7" x14ac:dyDescent="0.45">
      <c r="A925" s="56" t="s">
        <v>3070</v>
      </c>
      <c r="B925" s="56" t="s">
        <v>2870</v>
      </c>
      <c r="C925" s="56" t="s">
        <v>3071</v>
      </c>
      <c r="D925" s="56" t="s">
        <v>2872</v>
      </c>
      <c r="E925" s="56" t="s">
        <v>3072</v>
      </c>
      <c r="G925" s="57"/>
    </row>
    <row r="926" spans="1:7" x14ac:dyDescent="0.45">
      <c r="A926" s="56" t="s">
        <v>3073</v>
      </c>
      <c r="B926" s="56" t="s">
        <v>2870</v>
      </c>
      <c r="C926" s="56" t="s">
        <v>3074</v>
      </c>
      <c r="D926" s="56" t="s">
        <v>2872</v>
      </c>
      <c r="E926" s="56" t="s">
        <v>3075</v>
      </c>
      <c r="G926" s="57"/>
    </row>
    <row r="927" spans="1:7" x14ac:dyDescent="0.45">
      <c r="A927" s="56" t="s">
        <v>3076</v>
      </c>
      <c r="B927" s="56" t="s">
        <v>2870</v>
      </c>
      <c r="C927" s="56" t="s">
        <v>1848</v>
      </c>
      <c r="D927" s="56" t="s">
        <v>2872</v>
      </c>
      <c r="E927" s="56" t="s">
        <v>1849</v>
      </c>
      <c r="G927" s="57"/>
    </row>
    <row r="928" spans="1:7" x14ac:dyDescent="0.45">
      <c r="A928" s="56" t="s">
        <v>3077</v>
      </c>
      <c r="B928" s="56" t="s">
        <v>2870</v>
      </c>
      <c r="C928" s="56" t="s">
        <v>3078</v>
      </c>
      <c r="D928" s="56" t="s">
        <v>2872</v>
      </c>
      <c r="E928" s="56" t="s">
        <v>3079</v>
      </c>
      <c r="G928" s="57"/>
    </row>
    <row r="929" spans="1:7" x14ac:dyDescent="0.45">
      <c r="A929" s="56" t="s">
        <v>3080</v>
      </c>
      <c r="B929" s="56" t="s">
        <v>2870</v>
      </c>
      <c r="C929" s="56" t="s">
        <v>3081</v>
      </c>
      <c r="D929" s="56" t="s">
        <v>2872</v>
      </c>
      <c r="E929" s="56" t="s">
        <v>3082</v>
      </c>
      <c r="G929" s="57"/>
    </row>
    <row r="930" spans="1:7" x14ac:dyDescent="0.45">
      <c r="A930" s="56" t="s">
        <v>3083</v>
      </c>
      <c r="B930" s="56" t="s">
        <v>2870</v>
      </c>
      <c r="C930" s="56" t="s">
        <v>3084</v>
      </c>
      <c r="D930" s="56" t="s">
        <v>2872</v>
      </c>
      <c r="E930" s="56" t="s">
        <v>3085</v>
      </c>
      <c r="G930" s="57"/>
    </row>
    <row r="931" spans="1:7" x14ac:dyDescent="0.45">
      <c r="A931" s="56" t="s">
        <v>3086</v>
      </c>
      <c r="B931" s="56" t="s">
        <v>2870</v>
      </c>
      <c r="C931" s="56" t="s">
        <v>3087</v>
      </c>
      <c r="D931" s="56" t="s">
        <v>2872</v>
      </c>
      <c r="E931" s="56" t="s">
        <v>3088</v>
      </c>
      <c r="G931" s="57"/>
    </row>
    <row r="932" spans="1:7" x14ac:dyDescent="0.45">
      <c r="A932" s="56" t="s">
        <v>3089</v>
      </c>
      <c r="B932" s="56" t="s">
        <v>2870</v>
      </c>
      <c r="C932" s="56" t="s">
        <v>3090</v>
      </c>
      <c r="D932" s="56" t="s">
        <v>2872</v>
      </c>
      <c r="E932" s="56" t="s">
        <v>3091</v>
      </c>
      <c r="G932" s="57"/>
    </row>
    <row r="933" spans="1:7" x14ac:dyDescent="0.45">
      <c r="A933" s="56" t="s">
        <v>3092</v>
      </c>
      <c r="B933" s="56" t="s">
        <v>2870</v>
      </c>
      <c r="C933" s="56" t="s">
        <v>3093</v>
      </c>
      <c r="D933" s="56" t="s">
        <v>2872</v>
      </c>
      <c r="E933" s="56" t="s">
        <v>3094</v>
      </c>
      <c r="G933" s="57"/>
    </row>
    <row r="934" spans="1:7" x14ac:dyDescent="0.45">
      <c r="A934" s="56" t="s">
        <v>3095</v>
      </c>
      <c r="B934" s="56" t="s">
        <v>2870</v>
      </c>
      <c r="C934" s="56" t="s">
        <v>3096</v>
      </c>
      <c r="D934" s="56" t="s">
        <v>2872</v>
      </c>
      <c r="E934" s="56" t="s">
        <v>3097</v>
      </c>
      <c r="G934" s="57"/>
    </row>
    <row r="935" spans="1:7" x14ac:dyDescent="0.45">
      <c r="A935" s="52" t="s">
        <v>3098</v>
      </c>
      <c r="B935" s="52" t="s">
        <v>337</v>
      </c>
      <c r="C935" s="53"/>
      <c r="D935" s="54" t="s">
        <v>3099</v>
      </c>
      <c r="E935" s="53"/>
      <c r="G935" s="57"/>
    </row>
    <row r="936" spans="1:7" x14ac:dyDescent="0.45">
      <c r="A936" s="56" t="s">
        <v>3100</v>
      </c>
      <c r="B936" s="56" t="s">
        <v>3101</v>
      </c>
      <c r="C936" s="56" t="s">
        <v>3102</v>
      </c>
      <c r="D936" s="56" t="s">
        <v>3103</v>
      </c>
      <c r="E936" s="56" t="s">
        <v>3104</v>
      </c>
      <c r="G936" s="57"/>
    </row>
    <row r="937" spans="1:7" x14ac:dyDescent="0.45">
      <c r="A937" s="56" t="s">
        <v>3105</v>
      </c>
      <c r="B937" s="56" t="s">
        <v>3101</v>
      </c>
      <c r="C937" s="56" t="s">
        <v>3106</v>
      </c>
      <c r="D937" s="56" t="s">
        <v>3103</v>
      </c>
      <c r="E937" s="56" t="s">
        <v>3107</v>
      </c>
      <c r="G937" s="57"/>
    </row>
    <row r="938" spans="1:7" x14ac:dyDescent="0.45">
      <c r="A938" s="56" t="s">
        <v>3108</v>
      </c>
      <c r="B938" s="56" t="s">
        <v>3101</v>
      </c>
      <c r="C938" s="56" t="s">
        <v>3109</v>
      </c>
      <c r="D938" s="56" t="s">
        <v>3103</v>
      </c>
      <c r="E938" s="56" t="s">
        <v>3110</v>
      </c>
      <c r="G938" s="57"/>
    </row>
    <row r="939" spans="1:7" x14ac:dyDescent="0.45">
      <c r="A939" s="56" t="s">
        <v>3111</v>
      </c>
      <c r="B939" s="56" t="s">
        <v>3101</v>
      </c>
      <c r="C939" s="56" t="s">
        <v>3112</v>
      </c>
      <c r="D939" s="56" t="s">
        <v>3103</v>
      </c>
      <c r="E939" s="56" t="s">
        <v>3113</v>
      </c>
      <c r="G939" s="57"/>
    </row>
    <row r="940" spans="1:7" x14ac:dyDescent="0.45">
      <c r="A940" s="56" t="s">
        <v>3114</v>
      </c>
      <c r="B940" s="56" t="s">
        <v>3101</v>
      </c>
      <c r="C940" s="56" t="s">
        <v>3115</v>
      </c>
      <c r="D940" s="56" t="s">
        <v>3103</v>
      </c>
      <c r="E940" s="56" t="s">
        <v>3116</v>
      </c>
      <c r="G940" s="57"/>
    </row>
    <row r="941" spans="1:7" x14ac:dyDescent="0.45">
      <c r="A941" s="56" t="s">
        <v>3117</v>
      </c>
      <c r="B941" s="56" t="s">
        <v>3101</v>
      </c>
      <c r="C941" s="56" t="s">
        <v>3118</v>
      </c>
      <c r="D941" s="56" t="s">
        <v>3103</v>
      </c>
      <c r="E941" s="56" t="s">
        <v>3119</v>
      </c>
      <c r="G941" s="57"/>
    </row>
    <row r="942" spans="1:7" x14ac:dyDescent="0.45">
      <c r="A942" s="56" t="s">
        <v>3120</v>
      </c>
      <c r="B942" s="56" t="s">
        <v>3101</v>
      </c>
      <c r="C942" s="56" t="s">
        <v>3121</v>
      </c>
      <c r="D942" s="56" t="s">
        <v>3103</v>
      </c>
      <c r="E942" s="56" t="s">
        <v>3122</v>
      </c>
      <c r="G942" s="57"/>
    </row>
    <row r="943" spans="1:7" x14ac:dyDescent="0.45">
      <c r="A943" s="56" t="s">
        <v>3123</v>
      </c>
      <c r="B943" s="56" t="s">
        <v>3101</v>
      </c>
      <c r="C943" s="56" t="s">
        <v>3124</v>
      </c>
      <c r="D943" s="56" t="s">
        <v>3103</v>
      </c>
      <c r="E943" s="56" t="s">
        <v>3125</v>
      </c>
      <c r="G943" s="57"/>
    </row>
    <row r="944" spans="1:7" x14ac:dyDescent="0.45">
      <c r="A944" s="56" t="s">
        <v>3126</v>
      </c>
      <c r="B944" s="56" t="s">
        <v>3101</v>
      </c>
      <c r="C944" s="56" t="s">
        <v>3127</v>
      </c>
      <c r="D944" s="56" t="s">
        <v>3103</v>
      </c>
      <c r="E944" s="56" t="s">
        <v>3128</v>
      </c>
      <c r="G944" s="57"/>
    </row>
    <row r="945" spans="1:7" x14ac:dyDescent="0.45">
      <c r="A945" s="56" t="s">
        <v>3129</v>
      </c>
      <c r="B945" s="56" t="s">
        <v>3101</v>
      </c>
      <c r="C945" s="56" t="s">
        <v>3130</v>
      </c>
      <c r="D945" s="56" t="s">
        <v>3103</v>
      </c>
      <c r="E945" s="56" t="s">
        <v>3131</v>
      </c>
      <c r="G945" s="57"/>
    </row>
    <row r="946" spans="1:7" x14ac:dyDescent="0.45">
      <c r="A946" s="56" t="s">
        <v>3132</v>
      </c>
      <c r="B946" s="56" t="s">
        <v>3101</v>
      </c>
      <c r="C946" s="56" t="s">
        <v>3133</v>
      </c>
      <c r="D946" s="56" t="s">
        <v>3103</v>
      </c>
      <c r="E946" s="56" t="s">
        <v>3134</v>
      </c>
      <c r="G946" s="57"/>
    </row>
    <row r="947" spans="1:7" x14ac:dyDescent="0.45">
      <c r="A947" s="56" t="s">
        <v>3135</v>
      </c>
      <c r="B947" s="56" t="s">
        <v>3101</v>
      </c>
      <c r="C947" s="56" t="s">
        <v>3136</v>
      </c>
      <c r="D947" s="56" t="s">
        <v>3103</v>
      </c>
      <c r="E947" s="56" t="s">
        <v>3137</v>
      </c>
      <c r="G947" s="57"/>
    </row>
    <row r="948" spans="1:7" x14ac:dyDescent="0.45">
      <c r="A948" s="56" t="s">
        <v>3138</v>
      </c>
      <c r="B948" s="56" t="s">
        <v>3101</v>
      </c>
      <c r="C948" s="56" t="s">
        <v>3139</v>
      </c>
      <c r="D948" s="56" t="s">
        <v>3103</v>
      </c>
      <c r="E948" s="56" t="s">
        <v>3140</v>
      </c>
      <c r="G948" s="57"/>
    </row>
    <row r="949" spans="1:7" x14ac:dyDescent="0.45">
      <c r="A949" s="56" t="s">
        <v>3141</v>
      </c>
      <c r="B949" s="56" t="s">
        <v>3101</v>
      </c>
      <c r="C949" s="56" t="s">
        <v>3142</v>
      </c>
      <c r="D949" s="56" t="s">
        <v>3103</v>
      </c>
      <c r="E949" s="56" t="s">
        <v>3143</v>
      </c>
      <c r="G949" s="57"/>
    </row>
    <row r="950" spans="1:7" x14ac:dyDescent="0.45">
      <c r="A950" s="56" t="s">
        <v>3144</v>
      </c>
      <c r="B950" s="56" t="s">
        <v>3101</v>
      </c>
      <c r="C950" s="56" t="s">
        <v>3145</v>
      </c>
      <c r="D950" s="56" t="s">
        <v>3103</v>
      </c>
      <c r="E950" s="56" t="s">
        <v>1279</v>
      </c>
      <c r="G950" s="57"/>
    </row>
    <row r="951" spans="1:7" x14ac:dyDescent="0.45">
      <c r="A951" s="56" t="s">
        <v>3146</v>
      </c>
      <c r="B951" s="56" t="s">
        <v>3101</v>
      </c>
      <c r="C951" s="56" t="s">
        <v>3147</v>
      </c>
      <c r="D951" s="56" t="s">
        <v>3103</v>
      </c>
      <c r="E951" s="56" t="s">
        <v>3148</v>
      </c>
      <c r="G951" s="57"/>
    </row>
    <row r="952" spans="1:7" x14ac:dyDescent="0.45">
      <c r="A952" s="56" t="s">
        <v>3149</v>
      </c>
      <c r="B952" s="56" t="s">
        <v>3101</v>
      </c>
      <c r="C952" s="56" t="s">
        <v>3150</v>
      </c>
      <c r="D952" s="56" t="s">
        <v>3103</v>
      </c>
      <c r="E952" s="56" t="s">
        <v>3151</v>
      </c>
      <c r="G952" s="57"/>
    </row>
    <row r="953" spans="1:7" x14ac:dyDescent="0.45">
      <c r="A953" s="56" t="s">
        <v>3152</v>
      </c>
      <c r="B953" s="56" t="s">
        <v>3101</v>
      </c>
      <c r="C953" s="56" t="s">
        <v>3153</v>
      </c>
      <c r="D953" s="56" t="s">
        <v>3103</v>
      </c>
      <c r="E953" s="56" t="s">
        <v>3154</v>
      </c>
      <c r="G953" s="57"/>
    </row>
    <row r="954" spans="1:7" x14ac:dyDescent="0.45">
      <c r="A954" s="56" t="s">
        <v>3155</v>
      </c>
      <c r="B954" s="56" t="s">
        <v>3101</v>
      </c>
      <c r="C954" s="56" t="s">
        <v>3156</v>
      </c>
      <c r="D954" s="56" t="s">
        <v>3103</v>
      </c>
      <c r="E954" s="56" t="s">
        <v>3157</v>
      </c>
      <c r="G954" s="57"/>
    </row>
    <row r="955" spans="1:7" x14ac:dyDescent="0.45">
      <c r="A955" s="56" t="s">
        <v>3158</v>
      </c>
      <c r="B955" s="56" t="s">
        <v>3101</v>
      </c>
      <c r="C955" s="56" t="s">
        <v>3159</v>
      </c>
      <c r="D955" s="56" t="s">
        <v>3103</v>
      </c>
      <c r="E955" s="56" t="s">
        <v>3160</v>
      </c>
      <c r="G955" s="57"/>
    </row>
    <row r="956" spans="1:7" x14ac:dyDescent="0.45">
      <c r="A956" s="56" t="s">
        <v>3161</v>
      </c>
      <c r="B956" s="56" t="s">
        <v>3101</v>
      </c>
      <c r="C956" s="56" t="s">
        <v>3162</v>
      </c>
      <c r="D956" s="56" t="s">
        <v>3103</v>
      </c>
      <c r="E956" s="56" t="s">
        <v>3163</v>
      </c>
      <c r="G956" s="57"/>
    </row>
    <row r="957" spans="1:7" x14ac:dyDescent="0.45">
      <c r="A957" s="56" t="s">
        <v>3164</v>
      </c>
      <c r="B957" s="56" t="s">
        <v>3101</v>
      </c>
      <c r="C957" s="56" t="s">
        <v>3165</v>
      </c>
      <c r="D957" s="56" t="s">
        <v>3103</v>
      </c>
      <c r="E957" s="56" t="s">
        <v>3166</v>
      </c>
      <c r="G957" s="57"/>
    </row>
    <row r="958" spans="1:7" x14ac:dyDescent="0.45">
      <c r="A958" s="56" t="s">
        <v>3167</v>
      </c>
      <c r="B958" s="56" t="s">
        <v>3101</v>
      </c>
      <c r="C958" s="56" t="s">
        <v>3168</v>
      </c>
      <c r="D958" s="56" t="s">
        <v>3103</v>
      </c>
      <c r="E958" s="56" t="s">
        <v>3169</v>
      </c>
      <c r="G958" s="57"/>
    </row>
    <row r="959" spans="1:7" x14ac:dyDescent="0.45">
      <c r="A959" s="56" t="s">
        <v>3170</v>
      </c>
      <c r="B959" s="56" t="s">
        <v>3101</v>
      </c>
      <c r="C959" s="56" t="s">
        <v>3171</v>
      </c>
      <c r="D959" s="56" t="s">
        <v>3103</v>
      </c>
      <c r="E959" s="56" t="s">
        <v>3172</v>
      </c>
      <c r="G959" s="57"/>
    </row>
    <row r="960" spans="1:7" x14ac:dyDescent="0.45">
      <c r="A960" s="56" t="s">
        <v>3173</v>
      </c>
      <c r="B960" s="56" t="s">
        <v>3101</v>
      </c>
      <c r="C960" s="56" t="s">
        <v>3174</v>
      </c>
      <c r="D960" s="56" t="s">
        <v>3103</v>
      </c>
      <c r="E960" s="56" t="s">
        <v>3175</v>
      </c>
      <c r="G960" s="57"/>
    </row>
    <row r="961" spans="1:7" x14ac:dyDescent="0.45">
      <c r="A961" s="56" t="s">
        <v>3176</v>
      </c>
      <c r="B961" s="56" t="s">
        <v>3101</v>
      </c>
      <c r="C961" s="56" t="s">
        <v>3177</v>
      </c>
      <c r="D961" s="56" t="s">
        <v>3103</v>
      </c>
      <c r="E961" s="56" t="s">
        <v>3178</v>
      </c>
      <c r="G961" s="57"/>
    </row>
    <row r="962" spans="1:7" x14ac:dyDescent="0.45">
      <c r="A962" s="56" t="s">
        <v>3179</v>
      </c>
      <c r="B962" s="56" t="s">
        <v>3101</v>
      </c>
      <c r="C962" s="56" t="s">
        <v>3180</v>
      </c>
      <c r="D962" s="56" t="s">
        <v>3103</v>
      </c>
      <c r="E962" s="56" t="s">
        <v>3181</v>
      </c>
      <c r="G962" s="57"/>
    </row>
    <row r="963" spans="1:7" x14ac:dyDescent="0.45">
      <c r="A963" s="56" t="s">
        <v>3182</v>
      </c>
      <c r="B963" s="56" t="s">
        <v>3101</v>
      </c>
      <c r="C963" s="56" t="s">
        <v>3183</v>
      </c>
      <c r="D963" s="56" t="s">
        <v>3103</v>
      </c>
      <c r="E963" s="56" t="s">
        <v>3184</v>
      </c>
      <c r="G963" s="57"/>
    </row>
    <row r="964" spans="1:7" x14ac:dyDescent="0.45">
      <c r="A964" s="56" t="s">
        <v>3185</v>
      </c>
      <c r="B964" s="56" t="s">
        <v>3101</v>
      </c>
      <c r="C964" s="56" t="s">
        <v>3186</v>
      </c>
      <c r="D964" s="56" t="s">
        <v>3103</v>
      </c>
      <c r="E964" s="56" t="s">
        <v>3187</v>
      </c>
      <c r="G964" s="57"/>
    </row>
    <row r="965" spans="1:7" x14ac:dyDescent="0.45">
      <c r="A965" s="56" t="s">
        <v>3188</v>
      </c>
      <c r="B965" s="56" t="s">
        <v>3101</v>
      </c>
      <c r="C965" s="56" t="s">
        <v>3189</v>
      </c>
      <c r="D965" s="56" t="s">
        <v>3103</v>
      </c>
      <c r="E965" s="56" t="s">
        <v>3190</v>
      </c>
      <c r="G965" s="57"/>
    </row>
    <row r="966" spans="1:7" x14ac:dyDescent="0.45">
      <c r="A966" s="56" t="s">
        <v>3191</v>
      </c>
      <c r="B966" s="56" t="s">
        <v>3101</v>
      </c>
      <c r="C966" s="56" t="s">
        <v>3192</v>
      </c>
      <c r="D966" s="56" t="s">
        <v>3103</v>
      </c>
      <c r="E966" s="56" t="s">
        <v>3193</v>
      </c>
      <c r="G966" s="57"/>
    </row>
    <row r="967" spans="1:7" x14ac:dyDescent="0.45">
      <c r="A967" s="56" t="s">
        <v>3194</v>
      </c>
      <c r="B967" s="56" t="s">
        <v>3101</v>
      </c>
      <c r="C967" s="56" t="s">
        <v>790</v>
      </c>
      <c r="D967" s="56" t="s">
        <v>3103</v>
      </c>
      <c r="E967" s="56" t="s">
        <v>791</v>
      </c>
      <c r="G967" s="57"/>
    </row>
    <row r="968" spans="1:7" x14ac:dyDescent="0.45">
      <c r="A968" s="56" t="s">
        <v>3195</v>
      </c>
      <c r="B968" s="56" t="s">
        <v>3101</v>
      </c>
      <c r="C968" s="56" t="s">
        <v>3196</v>
      </c>
      <c r="D968" s="56" t="s">
        <v>3103</v>
      </c>
      <c r="E968" s="56" t="s">
        <v>3197</v>
      </c>
      <c r="G968" s="57"/>
    </row>
    <row r="969" spans="1:7" x14ac:dyDescent="0.45">
      <c r="A969" s="56" t="s">
        <v>3198</v>
      </c>
      <c r="B969" s="56" t="s">
        <v>3101</v>
      </c>
      <c r="C969" s="56" t="s">
        <v>3199</v>
      </c>
      <c r="D969" s="56" t="s">
        <v>3103</v>
      </c>
      <c r="E969" s="56" t="s">
        <v>3200</v>
      </c>
      <c r="G969" s="57"/>
    </row>
    <row r="970" spans="1:7" x14ac:dyDescent="0.45">
      <c r="A970" s="56" t="s">
        <v>3201</v>
      </c>
      <c r="B970" s="56" t="s">
        <v>3101</v>
      </c>
      <c r="C970" s="56" t="s">
        <v>3202</v>
      </c>
      <c r="D970" s="56" t="s">
        <v>3103</v>
      </c>
      <c r="E970" s="56" t="s">
        <v>3203</v>
      </c>
      <c r="G970" s="57"/>
    </row>
    <row r="971" spans="1:7" x14ac:dyDescent="0.45">
      <c r="A971" s="56" t="s">
        <v>3204</v>
      </c>
      <c r="B971" s="56" t="s">
        <v>3101</v>
      </c>
      <c r="C971" s="56" t="s">
        <v>3205</v>
      </c>
      <c r="D971" s="56" t="s">
        <v>3103</v>
      </c>
      <c r="E971" s="56" t="s">
        <v>3206</v>
      </c>
      <c r="G971" s="57"/>
    </row>
    <row r="972" spans="1:7" x14ac:dyDescent="0.45">
      <c r="A972" s="56" t="s">
        <v>3207</v>
      </c>
      <c r="B972" s="56" t="s">
        <v>3101</v>
      </c>
      <c r="C972" s="56" t="s">
        <v>3208</v>
      </c>
      <c r="D972" s="56" t="s">
        <v>3103</v>
      </c>
      <c r="E972" s="56" t="s">
        <v>3209</v>
      </c>
      <c r="G972" s="57"/>
    </row>
    <row r="973" spans="1:7" x14ac:dyDescent="0.45">
      <c r="A973" s="56" t="s">
        <v>3210</v>
      </c>
      <c r="B973" s="56" t="s">
        <v>3101</v>
      </c>
      <c r="C973" s="56" t="s">
        <v>3211</v>
      </c>
      <c r="D973" s="56" t="s">
        <v>3103</v>
      </c>
      <c r="E973" s="56" t="s">
        <v>3212</v>
      </c>
      <c r="G973" s="57"/>
    </row>
    <row r="974" spans="1:7" x14ac:dyDescent="0.45">
      <c r="A974" s="56" t="s">
        <v>3213</v>
      </c>
      <c r="B974" s="56" t="s">
        <v>3101</v>
      </c>
      <c r="C974" s="56" t="s">
        <v>3214</v>
      </c>
      <c r="D974" s="56" t="s">
        <v>3103</v>
      </c>
      <c r="E974" s="56" t="s">
        <v>3215</v>
      </c>
      <c r="G974" s="57"/>
    </row>
    <row r="975" spans="1:7" x14ac:dyDescent="0.45">
      <c r="A975" s="56" t="s">
        <v>3216</v>
      </c>
      <c r="B975" s="56" t="s">
        <v>3101</v>
      </c>
      <c r="C975" s="56" t="s">
        <v>3217</v>
      </c>
      <c r="D975" s="56" t="s">
        <v>3103</v>
      </c>
      <c r="E975" s="56" t="s">
        <v>3218</v>
      </c>
      <c r="G975" s="57"/>
    </row>
    <row r="976" spans="1:7" x14ac:dyDescent="0.45">
      <c r="A976" s="56" t="s">
        <v>3219</v>
      </c>
      <c r="B976" s="56" t="s">
        <v>3101</v>
      </c>
      <c r="C976" s="56" t="s">
        <v>3220</v>
      </c>
      <c r="D976" s="56" t="s">
        <v>3103</v>
      </c>
      <c r="E976" s="56" t="s">
        <v>3221</v>
      </c>
      <c r="G976" s="57"/>
    </row>
    <row r="977" spans="1:7" x14ac:dyDescent="0.45">
      <c r="A977" s="56" t="s">
        <v>3222</v>
      </c>
      <c r="B977" s="56" t="s">
        <v>3101</v>
      </c>
      <c r="C977" s="56" t="s">
        <v>3223</v>
      </c>
      <c r="D977" s="56" t="s">
        <v>3103</v>
      </c>
      <c r="E977" s="56" t="s">
        <v>3224</v>
      </c>
      <c r="G977" s="57"/>
    </row>
    <row r="978" spans="1:7" x14ac:dyDescent="0.45">
      <c r="A978" s="52" t="s">
        <v>3225</v>
      </c>
      <c r="B978" s="52" t="s">
        <v>341</v>
      </c>
      <c r="C978" s="53"/>
      <c r="D978" s="54" t="s">
        <v>3226</v>
      </c>
      <c r="E978" s="53"/>
      <c r="G978" s="57"/>
    </row>
    <row r="979" spans="1:7" x14ac:dyDescent="0.45">
      <c r="A979" s="56" t="s">
        <v>3227</v>
      </c>
      <c r="B979" s="56" t="s">
        <v>3228</v>
      </c>
      <c r="C979" s="56" t="s">
        <v>3229</v>
      </c>
      <c r="D979" s="56" t="s">
        <v>3230</v>
      </c>
      <c r="E979" s="56" t="s">
        <v>3231</v>
      </c>
      <c r="G979" s="57"/>
    </row>
    <row r="980" spans="1:7" x14ac:dyDescent="0.45">
      <c r="A980" s="56" t="s">
        <v>3232</v>
      </c>
      <c r="B980" s="56" t="s">
        <v>3228</v>
      </c>
      <c r="C980" s="56" t="s">
        <v>3233</v>
      </c>
      <c r="D980" s="56" t="s">
        <v>3230</v>
      </c>
      <c r="E980" s="56" t="s">
        <v>3234</v>
      </c>
      <c r="G980" s="57"/>
    </row>
    <row r="981" spans="1:7" x14ac:dyDescent="0.45">
      <c r="A981" s="56" t="s">
        <v>3235</v>
      </c>
      <c r="B981" s="56" t="s">
        <v>3228</v>
      </c>
      <c r="C981" s="56" t="s">
        <v>3236</v>
      </c>
      <c r="D981" s="56" t="s">
        <v>3230</v>
      </c>
      <c r="E981" s="56" t="s">
        <v>3237</v>
      </c>
      <c r="G981" s="57"/>
    </row>
    <row r="982" spans="1:7" x14ac:dyDescent="0.45">
      <c r="A982" s="56" t="s">
        <v>3238</v>
      </c>
      <c r="B982" s="56" t="s">
        <v>3228</v>
      </c>
      <c r="C982" s="56" t="s">
        <v>3239</v>
      </c>
      <c r="D982" s="56" t="s">
        <v>3230</v>
      </c>
      <c r="E982" s="56" t="s">
        <v>3240</v>
      </c>
      <c r="G982" s="57"/>
    </row>
    <row r="983" spans="1:7" x14ac:dyDescent="0.45">
      <c r="A983" s="56" t="s">
        <v>3241</v>
      </c>
      <c r="B983" s="56" t="s">
        <v>3228</v>
      </c>
      <c r="C983" s="56" t="s">
        <v>3242</v>
      </c>
      <c r="D983" s="56" t="s">
        <v>3230</v>
      </c>
      <c r="E983" s="56" t="s">
        <v>3243</v>
      </c>
      <c r="G983" s="57"/>
    </row>
    <row r="984" spans="1:7" x14ac:dyDescent="0.45">
      <c r="A984" s="56" t="s">
        <v>3244</v>
      </c>
      <c r="B984" s="56" t="s">
        <v>3228</v>
      </c>
      <c r="C984" s="56" t="s">
        <v>3245</v>
      </c>
      <c r="D984" s="56" t="s">
        <v>3230</v>
      </c>
      <c r="E984" s="56" t="s">
        <v>3246</v>
      </c>
      <c r="G984" s="57"/>
    </row>
    <row r="985" spans="1:7" x14ac:dyDescent="0.45">
      <c r="A985" s="56" t="s">
        <v>3247</v>
      </c>
      <c r="B985" s="56" t="s">
        <v>3228</v>
      </c>
      <c r="C985" s="56" t="s">
        <v>3248</v>
      </c>
      <c r="D985" s="56" t="s">
        <v>3230</v>
      </c>
      <c r="E985" s="56" t="s">
        <v>3249</v>
      </c>
      <c r="G985" s="57"/>
    </row>
    <row r="986" spans="1:7" x14ac:dyDescent="0.45">
      <c r="A986" s="56" t="s">
        <v>3250</v>
      </c>
      <c r="B986" s="56" t="s">
        <v>3228</v>
      </c>
      <c r="C986" s="56" t="s">
        <v>3251</v>
      </c>
      <c r="D986" s="56" t="s">
        <v>3230</v>
      </c>
      <c r="E986" s="56" t="s">
        <v>3252</v>
      </c>
      <c r="G986" s="57"/>
    </row>
    <row r="987" spans="1:7" x14ac:dyDescent="0.45">
      <c r="A987" s="56" t="s">
        <v>3253</v>
      </c>
      <c r="B987" s="56" t="s">
        <v>3228</v>
      </c>
      <c r="C987" s="56" t="s">
        <v>3254</v>
      </c>
      <c r="D987" s="56" t="s">
        <v>3230</v>
      </c>
      <c r="E987" s="56" t="s">
        <v>3255</v>
      </c>
      <c r="G987" s="57"/>
    </row>
    <row r="988" spans="1:7" x14ac:dyDescent="0.45">
      <c r="A988" s="56" t="s">
        <v>3256</v>
      </c>
      <c r="B988" s="56" t="s">
        <v>3228</v>
      </c>
      <c r="C988" s="56" t="s">
        <v>3257</v>
      </c>
      <c r="D988" s="56" t="s">
        <v>3230</v>
      </c>
      <c r="E988" s="56" t="s">
        <v>3258</v>
      </c>
      <c r="G988" s="57"/>
    </row>
    <row r="989" spans="1:7" x14ac:dyDescent="0.45">
      <c r="A989" s="56" t="s">
        <v>3259</v>
      </c>
      <c r="B989" s="56" t="s">
        <v>3228</v>
      </c>
      <c r="C989" s="56" t="s">
        <v>3260</v>
      </c>
      <c r="D989" s="56" t="s">
        <v>3230</v>
      </c>
      <c r="E989" s="56" t="s">
        <v>3261</v>
      </c>
      <c r="G989" s="57"/>
    </row>
    <row r="990" spans="1:7" x14ac:dyDescent="0.45">
      <c r="A990" s="56" t="s">
        <v>3262</v>
      </c>
      <c r="B990" s="56" t="s">
        <v>3228</v>
      </c>
      <c r="C990" s="56" t="s">
        <v>3263</v>
      </c>
      <c r="D990" s="56" t="s">
        <v>3230</v>
      </c>
      <c r="E990" s="56" t="s">
        <v>3264</v>
      </c>
      <c r="G990" s="57"/>
    </row>
    <row r="991" spans="1:7" x14ac:dyDescent="0.45">
      <c r="A991" s="56" t="s">
        <v>3265</v>
      </c>
      <c r="B991" s="56" t="s">
        <v>3228</v>
      </c>
      <c r="C991" s="56" t="s">
        <v>3266</v>
      </c>
      <c r="D991" s="56" t="s">
        <v>3230</v>
      </c>
      <c r="E991" s="56" t="s">
        <v>3267</v>
      </c>
      <c r="G991" s="57"/>
    </row>
    <row r="992" spans="1:7" x14ac:dyDescent="0.45">
      <c r="A992" s="56" t="s">
        <v>3268</v>
      </c>
      <c r="B992" s="56" t="s">
        <v>3228</v>
      </c>
      <c r="C992" s="56" t="s">
        <v>3269</v>
      </c>
      <c r="D992" s="56" t="s">
        <v>3230</v>
      </c>
      <c r="E992" s="56" t="s">
        <v>3270</v>
      </c>
      <c r="G992" s="57"/>
    </row>
    <row r="993" spans="1:7" x14ac:dyDescent="0.45">
      <c r="A993" s="56" t="s">
        <v>3271</v>
      </c>
      <c r="B993" s="56" t="s">
        <v>3228</v>
      </c>
      <c r="C993" s="56" t="s">
        <v>3272</v>
      </c>
      <c r="D993" s="56" t="s">
        <v>3230</v>
      </c>
      <c r="E993" s="56" t="s">
        <v>3273</v>
      </c>
      <c r="G993" s="57"/>
    </row>
    <row r="994" spans="1:7" x14ac:dyDescent="0.45">
      <c r="A994" s="56" t="s">
        <v>3274</v>
      </c>
      <c r="B994" s="56" t="s">
        <v>3228</v>
      </c>
      <c r="C994" s="56" t="s">
        <v>3275</v>
      </c>
      <c r="D994" s="56" t="s">
        <v>3230</v>
      </c>
      <c r="E994" s="56" t="s">
        <v>3276</v>
      </c>
      <c r="G994" s="57"/>
    </row>
    <row r="995" spans="1:7" x14ac:dyDescent="0.45">
      <c r="A995" s="56" t="s">
        <v>3277</v>
      </c>
      <c r="B995" s="56" t="s">
        <v>3228</v>
      </c>
      <c r="C995" s="56" t="s">
        <v>3278</v>
      </c>
      <c r="D995" s="56" t="s">
        <v>3230</v>
      </c>
      <c r="E995" s="56" t="s">
        <v>3279</v>
      </c>
      <c r="G995" s="57"/>
    </row>
    <row r="996" spans="1:7" x14ac:dyDescent="0.45">
      <c r="A996" s="56" t="s">
        <v>3280</v>
      </c>
      <c r="B996" s="56" t="s">
        <v>3228</v>
      </c>
      <c r="C996" s="56" t="s">
        <v>3281</v>
      </c>
      <c r="D996" s="56" t="s">
        <v>3230</v>
      </c>
      <c r="E996" s="56" t="s">
        <v>3282</v>
      </c>
      <c r="G996" s="57"/>
    </row>
    <row r="997" spans="1:7" x14ac:dyDescent="0.45">
      <c r="A997" s="56" t="s">
        <v>3283</v>
      </c>
      <c r="B997" s="56" t="s">
        <v>3228</v>
      </c>
      <c r="C997" s="56" t="s">
        <v>3284</v>
      </c>
      <c r="D997" s="56" t="s">
        <v>3230</v>
      </c>
      <c r="E997" s="56" t="s">
        <v>3285</v>
      </c>
      <c r="G997" s="57"/>
    </row>
    <row r="998" spans="1:7" x14ac:dyDescent="0.45">
      <c r="A998" s="56" t="s">
        <v>3286</v>
      </c>
      <c r="B998" s="56" t="s">
        <v>3228</v>
      </c>
      <c r="C998" s="56" t="s">
        <v>3287</v>
      </c>
      <c r="D998" s="56" t="s">
        <v>3230</v>
      </c>
      <c r="E998" s="56" t="s">
        <v>3288</v>
      </c>
      <c r="G998" s="57"/>
    </row>
    <row r="999" spans="1:7" x14ac:dyDescent="0.45">
      <c r="A999" s="56" t="s">
        <v>3289</v>
      </c>
      <c r="B999" s="56" t="s">
        <v>3228</v>
      </c>
      <c r="C999" s="56" t="s">
        <v>3290</v>
      </c>
      <c r="D999" s="56" t="s">
        <v>3230</v>
      </c>
      <c r="E999" s="56" t="s">
        <v>3291</v>
      </c>
      <c r="G999" s="57"/>
    </row>
    <row r="1000" spans="1:7" x14ac:dyDescent="0.45">
      <c r="A1000" s="56" t="s">
        <v>3292</v>
      </c>
      <c r="B1000" s="56" t="s">
        <v>3228</v>
      </c>
      <c r="C1000" s="56" t="s">
        <v>3293</v>
      </c>
      <c r="D1000" s="56" t="s">
        <v>3230</v>
      </c>
      <c r="E1000" s="56" t="s">
        <v>3294</v>
      </c>
      <c r="G1000" s="57"/>
    </row>
    <row r="1001" spans="1:7" x14ac:dyDescent="0.45">
      <c r="A1001" s="56" t="s">
        <v>3295</v>
      </c>
      <c r="B1001" s="56" t="s">
        <v>3228</v>
      </c>
      <c r="C1001" s="56" t="s">
        <v>3296</v>
      </c>
      <c r="D1001" s="56" t="s">
        <v>3230</v>
      </c>
      <c r="E1001" s="56" t="s">
        <v>3297</v>
      </c>
      <c r="G1001" s="57"/>
    </row>
    <row r="1002" spans="1:7" x14ac:dyDescent="0.45">
      <c r="A1002" s="56" t="s">
        <v>3298</v>
      </c>
      <c r="B1002" s="56" t="s">
        <v>3228</v>
      </c>
      <c r="C1002" s="56" t="s">
        <v>3299</v>
      </c>
      <c r="D1002" s="56" t="s">
        <v>3230</v>
      </c>
      <c r="E1002" s="56" t="s">
        <v>3300</v>
      </c>
      <c r="G1002" s="57"/>
    </row>
    <row r="1003" spans="1:7" x14ac:dyDescent="0.45">
      <c r="A1003" s="56" t="s">
        <v>3301</v>
      </c>
      <c r="B1003" s="56" t="s">
        <v>3228</v>
      </c>
      <c r="C1003" s="56" t="s">
        <v>3302</v>
      </c>
      <c r="D1003" s="56" t="s">
        <v>3230</v>
      </c>
      <c r="E1003" s="56" t="s">
        <v>3303</v>
      </c>
      <c r="G1003" s="57"/>
    </row>
    <row r="1004" spans="1:7" x14ac:dyDescent="0.45">
      <c r="A1004" s="56" t="s">
        <v>3304</v>
      </c>
      <c r="B1004" s="56" t="s">
        <v>3228</v>
      </c>
      <c r="C1004" s="56" t="s">
        <v>3305</v>
      </c>
      <c r="D1004" s="56" t="s">
        <v>3230</v>
      </c>
      <c r="E1004" s="56" t="s">
        <v>3306</v>
      </c>
      <c r="G1004" s="57"/>
    </row>
    <row r="1005" spans="1:7" x14ac:dyDescent="0.45">
      <c r="A1005" s="56" t="s">
        <v>3307</v>
      </c>
      <c r="B1005" s="56" t="s">
        <v>3228</v>
      </c>
      <c r="C1005" s="56" t="s">
        <v>3308</v>
      </c>
      <c r="D1005" s="56" t="s">
        <v>3230</v>
      </c>
      <c r="E1005" s="56" t="s">
        <v>3309</v>
      </c>
      <c r="G1005" s="57"/>
    </row>
    <row r="1006" spans="1:7" x14ac:dyDescent="0.45">
      <c r="A1006" s="56" t="s">
        <v>3310</v>
      </c>
      <c r="B1006" s="56" t="s">
        <v>3228</v>
      </c>
      <c r="C1006" s="56" t="s">
        <v>3311</v>
      </c>
      <c r="D1006" s="56" t="s">
        <v>3230</v>
      </c>
      <c r="E1006" s="56" t="s">
        <v>3312</v>
      </c>
      <c r="G1006" s="57"/>
    </row>
    <row r="1007" spans="1:7" x14ac:dyDescent="0.45">
      <c r="A1007" s="56" t="s">
        <v>3313</v>
      </c>
      <c r="B1007" s="56" t="s">
        <v>3228</v>
      </c>
      <c r="C1007" s="56" t="s">
        <v>3314</v>
      </c>
      <c r="D1007" s="56" t="s">
        <v>3230</v>
      </c>
      <c r="E1007" s="56" t="s">
        <v>3315</v>
      </c>
      <c r="G1007" s="57"/>
    </row>
    <row r="1008" spans="1:7" x14ac:dyDescent="0.45">
      <c r="A1008" s="56" t="s">
        <v>3316</v>
      </c>
      <c r="B1008" s="56" t="s">
        <v>3228</v>
      </c>
      <c r="C1008" s="56" t="s">
        <v>769</v>
      </c>
      <c r="D1008" s="56" t="s">
        <v>3230</v>
      </c>
      <c r="E1008" s="56" t="s">
        <v>770</v>
      </c>
      <c r="G1008" s="57"/>
    </row>
    <row r="1009" spans="1:7" x14ac:dyDescent="0.45">
      <c r="A1009" s="56" t="s">
        <v>3317</v>
      </c>
      <c r="B1009" s="56" t="s">
        <v>3228</v>
      </c>
      <c r="C1009" s="56" t="s">
        <v>3318</v>
      </c>
      <c r="D1009" s="56" t="s">
        <v>3230</v>
      </c>
      <c r="E1009" s="56" t="s">
        <v>3319</v>
      </c>
      <c r="G1009" s="57"/>
    </row>
    <row r="1010" spans="1:7" x14ac:dyDescent="0.45">
      <c r="A1010" s="56" t="s">
        <v>3320</v>
      </c>
      <c r="B1010" s="56" t="s">
        <v>3228</v>
      </c>
      <c r="C1010" s="56" t="s">
        <v>3321</v>
      </c>
      <c r="D1010" s="56" t="s">
        <v>3230</v>
      </c>
      <c r="E1010" s="56" t="s">
        <v>3322</v>
      </c>
      <c r="G1010" s="57"/>
    </row>
    <row r="1011" spans="1:7" x14ac:dyDescent="0.45">
      <c r="A1011" s="56" t="s">
        <v>3323</v>
      </c>
      <c r="B1011" s="56" t="s">
        <v>3228</v>
      </c>
      <c r="C1011" s="56" t="s">
        <v>3324</v>
      </c>
      <c r="D1011" s="56" t="s">
        <v>3230</v>
      </c>
      <c r="E1011" s="56" t="s">
        <v>3325</v>
      </c>
      <c r="G1011" s="57"/>
    </row>
    <row r="1012" spans="1:7" x14ac:dyDescent="0.45">
      <c r="A1012" s="56" t="s">
        <v>3326</v>
      </c>
      <c r="B1012" s="56" t="s">
        <v>3228</v>
      </c>
      <c r="C1012" s="56" t="s">
        <v>3327</v>
      </c>
      <c r="D1012" s="56" t="s">
        <v>3230</v>
      </c>
      <c r="E1012" s="56" t="s">
        <v>3328</v>
      </c>
      <c r="G1012" s="57"/>
    </row>
    <row r="1013" spans="1:7" x14ac:dyDescent="0.45">
      <c r="A1013" s="56" t="s">
        <v>3329</v>
      </c>
      <c r="B1013" s="56" t="s">
        <v>3228</v>
      </c>
      <c r="C1013" s="56" t="s">
        <v>431</v>
      </c>
      <c r="D1013" s="56" t="s">
        <v>3230</v>
      </c>
      <c r="E1013" s="56" t="s">
        <v>432</v>
      </c>
      <c r="G1013" s="57"/>
    </row>
    <row r="1014" spans="1:7" x14ac:dyDescent="0.45">
      <c r="A1014" s="52" t="s">
        <v>3330</v>
      </c>
      <c r="B1014" s="52" t="s">
        <v>345</v>
      </c>
      <c r="C1014" s="53"/>
      <c r="D1014" s="54" t="s">
        <v>3331</v>
      </c>
      <c r="E1014" s="53"/>
      <c r="G1014" s="57"/>
    </row>
    <row r="1015" spans="1:7" x14ac:dyDescent="0.45">
      <c r="A1015" s="56" t="s">
        <v>3332</v>
      </c>
      <c r="B1015" s="56" t="s">
        <v>3333</v>
      </c>
      <c r="C1015" s="56" t="s">
        <v>3334</v>
      </c>
      <c r="D1015" s="56" t="s">
        <v>3335</v>
      </c>
      <c r="E1015" s="56" t="s">
        <v>3336</v>
      </c>
      <c r="G1015" s="57"/>
    </row>
    <row r="1016" spans="1:7" x14ac:dyDescent="0.45">
      <c r="A1016" s="56" t="s">
        <v>3337</v>
      </c>
      <c r="B1016" s="56" t="s">
        <v>3333</v>
      </c>
      <c r="C1016" s="56" t="s">
        <v>3338</v>
      </c>
      <c r="D1016" s="56" t="s">
        <v>3335</v>
      </c>
      <c r="E1016" s="56" t="s">
        <v>3339</v>
      </c>
      <c r="G1016" s="57"/>
    </row>
    <row r="1017" spans="1:7" x14ac:dyDescent="0.45">
      <c r="A1017" s="56" t="s">
        <v>3340</v>
      </c>
      <c r="B1017" s="56" t="s">
        <v>3333</v>
      </c>
      <c r="C1017" s="56" t="s">
        <v>3341</v>
      </c>
      <c r="D1017" s="56" t="s">
        <v>3335</v>
      </c>
      <c r="E1017" s="56" t="s">
        <v>3342</v>
      </c>
      <c r="G1017" s="57"/>
    </row>
    <row r="1018" spans="1:7" x14ac:dyDescent="0.45">
      <c r="A1018" s="56" t="s">
        <v>3343</v>
      </c>
      <c r="B1018" s="56" t="s">
        <v>3333</v>
      </c>
      <c r="C1018" s="56" t="s">
        <v>3344</v>
      </c>
      <c r="D1018" s="56" t="s">
        <v>3335</v>
      </c>
      <c r="E1018" s="56" t="s">
        <v>3345</v>
      </c>
      <c r="G1018" s="57"/>
    </row>
    <row r="1019" spans="1:7" x14ac:dyDescent="0.45">
      <c r="A1019" s="56" t="s">
        <v>3346</v>
      </c>
      <c r="B1019" s="56" t="s">
        <v>3333</v>
      </c>
      <c r="C1019" s="56" t="s">
        <v>3347</v>
      </c>
      <c r="D1019" s="56" t="s">
        <v>3335</v>
      </c>
      <c r="E1019" s="56" t="s">
        <v>3348</v>
      </c>
      <c r="G1019" s="57"/>
    </row>
    <row r="1020" spans="1:7" x14ac:dyDescent="0.45">
      <c r="A1020" s="56" t="s">
        <v>3349</v>
      </c>
      <c r="B1020" s="56" t="s">
        <v>3333</v>
      </c>
      <c r="C1020" s="56" t="s">
        <v>3350</v>
      </c>
      <c r="D1020" s="56" t="s">
        <v>3335</v>
      </c>
      <c r="E1020" s="56" t="s">
        <v>3351</v>
      </c>
      <c r="G1020" s="57"/>
    </row>
    <row r="1021" spans="1:7" x14ac:dyDescent="0.45">
      <c r="A1021" s="56" t="s">
        <v>3352</v>
      </c>
      <c r="B1021" s="56" t="s">
        <v>3333</v>
      </c>
      <c r="C1021" s="56" t="s">
        <v>3353</v>
      </c>
      <c r="D1021" s="56" t="s">
        <v>3335</v>
      </c>
      <c r="E1021" s="56" t="s">
        <v>3354</v>
      </c>
      <c r="G1021" s="57"/>
    </row>
    <row r="1022" spans="1:7" x14ac:dyDescent="0.45">
      <c r="A1022" s="56" t="s">
        <v>3355</v>
      </c>
      <c r="B1022" s="56" t="s">
        <v>3333</v>
      </c>
      <c r="C1022" s="56" t="s">
        <v>3356</v>
      </c>
      <c r="D1022" s="56" t="s">
        <v>3335</v>
      </c>
      <c r="E1022" s="56" t="s">
        <v>3357</v>
      </c>
      <c r="G1022" s="57"/>
    </row>
    <row r="1023" spans="1:7" x14ac:dyDescent="0.45">
      <c r="A1023" s="56" t="s">
        <v>3358</v>
      </c>
      <c r="B1023" s="56" t="s">
        <v>3333</v>
      </c>
      <c r="C1023" s="56" t="s">
        <v>3359</v>
      </c>
      <c r="D1023" s="56" t="s">
        <v>3335</v>
      </c>
      <c r="E1023" s="56" t="s">
        <v>3360</v>
      </c>
      <c r="G1023" s="57"/>
    </row>
    <row r="1024" spans="1:7" x14ac:dyDescent="0.45">
      <c r="A1024" s="56" t="s">
        <v>3361</v>
      </c>
      <c r="B1024" s="56" t="s">
        <v>3333</v>
      </c>
      <c r="C1024" s="56" t="s">
        <v>3362</v>
      </c>
      <c r="D1024" s="56" t="s">
        <v>3335</v>
      </c>
      <c r="E1024" s="56" t="s">
        <v>3363</v>
      </c>
      <c r="G1024" s="57"/>
    </row>
    <row r="1025" spans="1:7" x14ac:dyDescent="0.45">
      <c r="A1025" s="56" t="s">
        <v>3364</v>
      </c>
      <c r="B1025" s="56" t="s">
        <v>3333</v>
      </c>
      <c r="C1025" s="56" t="s">
        <v>3365</v>
      </c>
      <c r="D1025" s="56" t="s">
        <v>3335</v>
      </c>
      <c r="E1025" s="56" t="s">
        <v>3366</v>
      </c>
      <c r="G1025" s="57"/>
    </row>
    <row r="1026" spans="1:7" x14ac:dyDescent="0.45">
      <c r="A1026" s="56" t="s">
        <v>3367</v>
      </c>
      <c r="B1026" s="56" t="s">
        <v>3333</v>
      </c>
      <c r="C1026" s="56" t="s">
        <v>3368</v>
      </c>
      <c r="D1026" s="56" t="s">
        <v>3335</v>
      </c>
      <c r="E1026" s="56" t="s">
        <v>3369</v>
      </c>
      <c r="G1026" s="57"/>
    </row>
    <row r="1027" spans="1:7" x14ac:dyDescent="0.45">
      <c r="A1027" s="56" t="s">
        <v>3370</v>
      </c>
      <c r="B1027" s="56" t="s">
        <v>3333</v>
      </c>
      <c r="C1027" s="56" t="s">
        <v>3371</v>
      </c>
      <c r="D1027" s="56" t="s">
        <v>3335</v>
      </c>
      <c r="E1027" s="56" t="s">
        <v>3372</v>
      </c>
      <c r="G1027" s="57"/>
    </row>
    <row r="1028" spans="1:7" x14ac:dyDescent="0.45">
      <c r="A1028" s="56" t="s">
        <v>3373</v>
      </c>
      <c r="B1028" s="56" t="s">
        <v>3333</v>
      </c>
      <c r="C1028" s="56" t="s">
        <v>3374</v>
      </c>
      <c r="D1028" s="56" t="s">
        <v>3335</v>
      </c>
      <c r="E1028" s="56" t="s">
        <v>3375</v>
      </c>
      <c r="G1028" s="57"/>
    </row>
    <row r="1029" spans="1:7" x14ac:dyDescent="0.45">
      <c r="A1029" s="56" t="s">
        <v>3376</v>
      </c>
      <c r="B1029" s="56" t="s">
        <v>3333</v>
      </c>
      <c r="C1029" s="56" t="s">
        <v>3377</v>
      </c>
      <c r="D1029" s="56" t="s">
        <v>3335</v>
      </c>
      <c r="E1029" s="56" t="s">
        <v>3378</v>
      </c>
      <c r="G1029" s="57"/>
    </row>
    <row r="1030" spans="1:7" x14ac:dyDescent="0.45">
      <c r="A1030" s="56" t="s">
        <v>3379</v>
      </c>
      <c r="B1030" s="56" t="s">
        <v>3333</v>
      </c>
      <c r="C1030" s="56" t="s">
        <v>3380</v>
      </c>
      <c r="D1030" s="56" t="s">
        <v>3335</v>
      </c>
      <c r="E1030" s="56" t="s">
        <v>3381</v>
      </c>
      <c r="G1030" s="57"/>
    </row>
    <row r="1031" spans="1:7" x14ac:dyDescent="0.45">
      <c r="A1031" s="56" t="s">
        <v>3382</v>
      </c>
      <c r="B1031" s="56" t="s">
        <v>3333</v>
      </c>
      <c r="C1031" s="56" t="s">
        <v>3383</v>
      </c>
      <c r="D1031" s="56" t="s">
        <v>3335</v>
      </c>
      <c r="E1031" s="56" t="s">
        <v>3384</v>
      </c>
      <c r="G1031" s="57"/>
    </row>
    <row r="1032" spans="1:7" x14ac:dyDescent="0.45">
      <c r="A1032" s="56" t="s">
        <v>3385</v>
      </c>
      <c r="B1032" s="56" t="s">
        <v>3333</v>
      </c>
      <c r="C1032" s="56" t="s">
        <v>3386</v>
      </c>
      <c r="D1032" s="56" t="s">
        <v>3335</v>
      </c>
      <c r="E1032" s="56" t="s">
        <v>3387</v>
      </c>
      <c r="G1032" s="57"/>
    </row>
    <row r="1033" spans="1:7" x14ac:dyDescent="0.45">
      <c r="A1033" s="56" t="s">
        <v>3388</v>
      </c>
      <c r="B1033" s="56" t="s">
        <v>3333</v>
      </c>
      <c r="C1033" s="56" t="s">
        <v>3389</v>
      </c>
      <c r="D1033" s="56" t="s">
        <v>3335</v>
      </c>
      <c r="E1033" s="56" t="s">
        <v>3390</v>
      </c>
      <c r="G1033" s="57"/>
    </row>
    <row r="1034" spans="1:7" x14ac:dyDescent="0.45">
      <c r="A1034" s="56" t="s">
        <v>3391</v>
      </c>
      <c r="B1034" s="56" t="s">
        <v>3333</v>
      </c>
      <c r="C1034" s="56" t="s">
        <v>3392</v>
      </c>
      <c r="D1034" s="56" t="s">
        <v>3335</v>
      </c>
      <c r="E1034" s="56" t="s">
        <v>3393</v>
      </c>
      <c r="G1034" s="57"/>
    </row>
    <row r="1035" spans="1:7" x14ac:dyDescent="0.45">
      <c r="A1035" s="56" t="s">
        <v>3394</v>
      </c>
      <c r="B1035" s="56" t="s">
        <v>3333</v>
      </c>
      <c r="C1035" s="56" t="s">
        <v>3395</v>
      </c>
      <c r="D1035" s="56" t="s">
        <v>3335</v>
      </c>
      <c r="E1035" s="56" t="s">
        <v>3396</v>
      </c>
      <c r="G1035" s="57"/>
    </row>
    <row r="1036" spans="1:7" x14ac:dyDescent="0.45">
      <c r="A1036" s="56" t="s">
        <v>3397</v>
      </c>
      <c r="B1036" s="56" t="s">
        <v>3333</v>
      </c>
      <c r="C1036" s="56" t="s">
        <v>3398</v>
      </c>
      <c r="D1036" s="56" t="s">
        <v>3335</v>
      </c>
      <c r="E1036" s="56" t="s">
        <v>3399</v>
      </c>
      <c r="G1036" s="57"/>
    </row>
    <row r="1037" spans="1:7" x14ac:dyDescent="0.45">
      <c r="A1037" s="56" t="s">
        <v>3400</v>
      </c>
      <c r="B1037" s="56" t="s">
        <v>3333</v>
      </c>
      <c r="C1037" s="56" t="s">
        <v>3401</v>
      </c>
      <c r="D1037" s="56" t="s">
        <v>3335</v>
      </c>
      <c r="E1037" s="56" t="s">
        <v>3402</v>
      </c>
      <c r="G1037" s="57"/>
    </row>
    <row r="1038" spans="1:7" x14ac:dyDescent="0.45">
      <c r="A1038" s="56" t="s">
        <v>3403</v>
      </c>
      <c r="B1038" s="56" t="s">
        <v>3333</v>
      </c>
      <c r="C1038" s="56" t="s">
        <v>3404</v>
      </c>
      <c r="D1038" s="56" t="s">
        <v>3335</v>
      </c>
      <c r="E1038" s="56" t="s">
        <v>3405</v>
      </c>
      <c r="G1038" s="57"/>
    </row>
    <row r="1039" spans="1:7" x14ac:dyDescent="0.45">
      <c r="A1039" s="56" t="s">
        <v>3406</v>
      </c>
      <c r="B1039" s="56" t="s">
        <v>3333</v>
      </c>
      <c r="C1039" s="56" t="s">
        <v>3407</v>
      </c>
      <c r="D1039" s="56" t="s">
        <v>3335</v>
      </c>
      <c r="E1039" s="56" t="s">
        <v>3408</v>
      </c>
      <c r="G1039" s="57"/>
    </row>
    <row r="1040" spans="1:7" x14ac:dyDescent="0.45">
      <c r="A1040" s="56" t="s">
        <v>3409</v>
      </c>
      <c r="B1040" s="56" t="s">
        <v>3333</v>
      </c>
      <c r="C1040" s="56" t="s">
        <v>3410</v>
      </c>
      <c r="D1040" s="56" t="s">
        <v>3335</v>
      </c>
      <c r="E1040" s="56" t="s">
        <v>3411</v>
      </c>
      <c r="G1040" s="57"/>
    </row>
    <row r="1041" spans="1:7" x14ac:dyDescent="0.45">
      <c r="A1041" s="56" t="s">
        <v>3412</v>
      </c>
      <c r="B1041" s="56" t="s">
        <v>3333</v>
      </c>
      <c r="C1041" s="56" t="s">
        <v>3413</v>
      </c>
      <c r="D1041" s="56" t="s">
        <v>3335</v>
      </c>
      <c r="E1041" s="56" t="s">
        <v>3414</v>
      </c>
      <c r="G1041" s="57"/>
    </row>
    <row r="1042" spans="1:7" x14ac:dyDescent="0.45">
      <c r="A1042" s="56" t="s">
        <v>3415</v>
      </c>
      <c r="B1042" s="56" t="s">
        <v>3333</v>
      </c>
      <c r="C1042" s="56" t="s">
        <v>3416</v>
      </c>
      <c r="D1042" s="56" t="s">
        <v>3335</v>
      </c>
      <c r="E1042" s="56" t="s">
        <v>3417</v>
      </c>
      <c r="G1042" s="57"/>
    </row>
    <row r="1043" spans="1:7" x14ac:dyDescent="0.45">
      <c r="A1043" s="56" t="s">
        <v>3418</v>
      </c>
      <c r="B1043" s="56" t="s">
        <v>3333</v>
      </c>
      <c r="C1043" s="56" t="s">
        <v>3419</v>
      </c>
      <c r="D1043" s="56" t="s">
        <v>3335</v>
      </c>
      <c r="E1043" s="56" t="s">
        <v>3420</v>
      </c>
      <c r="G1043" s="57"/>
    </row>
    <row r="1044" spans="1:7" x14ac:dyDescent="0.45">
      <c r="A1044" s="56" t="s">
        <v>3421</v>
      </c>
      <c r="B1044" s="56" t="s">
        <v>3333</v>
      </c>
      <c r="C1044" s="56" t="s">
        <v>3422</v>
      </c>
      <c r="D1044" s="56" t="s">
        <v>3335</v>
      </c>
      <c r="E1044" s="56" t="s">
        <v>3423</v>
      </c>
      <c r="G1044" s="57"/>
    </row>
    <row r="1045" spans="1:7" x14ac:dyDescent="0.45">
      <c r="A1045" s="56" t="s">
        <v>3424</v>
      </c>
      <c r="B1045" s="56" t="s">
        <v>3333</v>
      </c>
      <c r="C1045" s="56" t="s">
        <v>3425</v>
      </c>
      <c r="D1045" s="56" t="s">
        <v>3335</v>
      </c>
      <c r="E1045" s="56" t="s">
        <v>3426</v>
      </c>
      <c r="G1045" s="57"/>
    </row>
    <row r="1046" spans="1:7" x14ac:dyDescent="0.45">
      <c r="A1046" s="56" t="s">
        <v>3427</v>
      </c>
      <c r="B1046" s="56" t="s">
        <v>3333</v>
      </c>
      <c r="C1046" s="56" t="s">
        <v>3428</v>
      </c>
      <c r="D1046" s="56" t="s">
        <v>3335</v>
      </c>
      <c r="E1046" s="56" t="s">
        <v>3429</v>
      </c>
      <c r="G1046" s="57"/>
    </row>
    <row r="1047" spans="1:7" x14ac:dyDescent="0.45">
      <c r="A1047" s="56" t="s">
        <v>3430</v>
      </c>
      <c r="B1047" s="56" t="s">
        <v>3333</v>
      </c>
      <c r="C1047" s="56" t="s">
        <v>3431</v>
      </c>
      <c r="D1047" s="56" t="s">
        <v>3335</v>
      </c>
      <c r="E1047" s="56" t="s">
        <v>3432</v>
      </c>
      <c r="G1047" s="57"/>
    </row>
    <row r="1048" spans="1:7" x14ac:dyDescent="0.45">
      <c r="A1048" s="56" t="s">
        <v>3433</v>
      </c>
      <c r="B1048" s="56" t="s">
        <v>3333</v>
      </c>
      <c r="C1048" s="56" t="s">
        <v>3434</v>
      </c>
      <c r="D1048" s="56" t="s">
        <v>3335</v>
      </c>
      <c r="E1048" s="56" t="s">
        <v>3435</v>
      </c>
      <c r="G1048" s="57"/>
    </row>
    <row r="1049" spans="1:7" x14ac:dyDescent="0.45">
      <c r="A1049" s="56" t="s">
        <v>3436</v>
      </c>
      <c r="B1049" s="56" t="s">
        <v>3333</v>
      </c>
      <c r="C1049" s="56" t="s">
        <v>3437</v>
      </c>
      <c r="D1049" s="56" t="s">
        <v>3335</v>
      </c>
      <c r="E1049" s="56" t="s">
        <v>3438</v>
      </c>
      <c r="G1049" s="57"/>
    </row>
    <row r="1050" spans="1:7" x14ac:dyDescent="0.45">
      <c r="A1050" s="56" t="s">
        <v>3439</v>
      </c>
      <c r="B1050" s="56" t="s">
        <v>3333</v>
      </c>
      <c r="C1050" s="56" t="s">
        <v>3440</v>
      </c>
      <c r="D1050" s="56" t="s">
        <v>3335</v>
      </c>
      <c r="E1050" s="56" t="s">
        <v>3441</v>
      </c>
      <c r="G1050" s="57"/>
    </row>
    <row r="1051" spans="1:7" x14ac:dyDescent="0.45">
      <c r="A1051" s="56" t="s">
        <v>3442</v>
      </c>
      <c r="B1051" s="56" t="s">
        <v>3333</v>
      </c>
      <c r="C1051" s="56" t="s">
        <v>3443</v>
      </c>
      <c r="D1051" s="56" t="s">
        <v>3335</v>
      </c>
      <c r="E1051" s="56" t="s">
        <v>3444</v>
      </c>
      <c r="G1051" s="57"/>
    </row>
    <row r="1052" spans="1:7" x14ac:dyDescent="0.45">
      <c r="A1052" s="56" t="s">
        <v>3445</v>
      </c>
      <c r="B1052" s="56" t="s">
        <v>3333</v>
      </c>
      <c r="C1052" s="56" t="s">
        <v>3446</v>
      </c>
      <c r="D1052" s="56" t="s">
        <v>3335</v>
      </c>
      <c r="E1052" s="56" t="s">
        <v>3447</v>
      </c>
      <c r="G1052" s="57"/>
    </row>
    <row r="1053" spans="1:7" x14ac:dyDescent="0.45">
      <c r="A1053" s="56" t="s">
        <v>3448</v>
      </c>
      <c r="B1053" s="56" t="s">
        <v>3333</v>
      </c>
      <c r="C1053" s="56" t="s">
        <v>3449</v>
      </c>
      <c r="D1053" s="56" t="s">
        <v>3335</v>
      </c>
      <c r="E1053" s="56" t="s">
        <v>3450</v>
      </c>
      <c r="G1053" s="57"/>
    </row>
    <row r="1054" spans="1:7" x14ac:dyDescent="0.45">
      <c r="A1054" s="56" t="s">
        <v>3451</v>
      </c>
      <c r="B1054" s="56" t="s">
        <v>3333</v>
      </c>
      <c r="C1054" s="56" t="s">
        <v>3452</v>
      </c>
      <c r="D1054" s="56" t="s">
        <v>3335</v>
      </c>
      <c r="E1054" s="56" t="s">
        <v>3453</v>
      </c>
      <c r="G1054" s="57"/>
    </row>
    <row r="1055" spans="1:7" x14ac:dyDescent="0.45">
      <c r="A1055" s="56" t="s">
        <v>3454</v>
      </c>
      <c r="B1055" s="56" t="s">
        <v>3333</v>
      </c>
      <c r="C1055" s="56" t="s">
        <v>3455</v>
      </c>
      <c r="D1055" s="56" t="s">
        <v>3335</v>
      </c>
      <c r="E1055" s="56" t="s">
        <v>3456</v>
      </c>
      <c r="G1055" s="57"/>
    </row>
    <row r="1056" spans="1:7" x14ac:dyDescent="0.45">
      <c r="A1056" s="56" t="s">
        <v>3457</v>
      </c>
      <c r="B1056" s="56" t="s">
        <v>3333</v>
      </c>
      <c r="C1056" s="56" t="s">
        <v>3458</v>
      </c>
      <c r="D1056" s="56" t="s">
        <v>3335</v>
      </c>
      <c r="E1056" s="56" t="s">
        <v>3459</v>
      </c>
      <c r="G1056" s="57"/>
    </row>
    <row r="1057" spans="1:7" x14ac:dyDescent="0.45">
      <c r="A1057" s="56" t="s">
        <v>3460</v>
      </c>
      <c r="B1057" s="56" t="s">
        <v>3333</v>
      </c>
      <c r="C1057" s="56" t="s">
        <v>3461</v>
      </c>
      <c r="D1057" s="56" t="s">
        <v>3335</v>
      </c>
      <c r="E1057" s="56" t="s">
        <v>3462</v>
      </c>
      <c r="G1057" s="57"/>
    </row>
    <row r="1058" spans="1:7" x14ac:dyDescent="0.45">
      <c r="A1058" s="56" t="s">
        <v>3463</v>
      </c>
      <c r="B1058" s="56" t="s">
        <v>3333</v>
      </c>
      <c r="C1058" s="56" t="s">
        <v>3464</v>
      </c>
      <c r="D1058" s="56" t="s">
        <v>3335</v>
      </c>
      <c r="E1058" s="56" t="s">
        <v>3465</v>
      </c>
      <c r="G1058" s="57"/>
    </row>
    <row r="1059" spans="1:7" x14ac:dyDescent="0.45">
      <c r="A1059" s="56" t="s">
        <v>3466</v>
      </c>
      <c r="B1059" s="56" t="s">
        <v>3333</v>
      </c>
      <c r="C1059" s="56" t="s">
        <v>3467</v>
      </c>
      <c r="D1059" s="56" t="s">
        <v>3335</v>
      </c>
      <c r="E1059" s="56" t="s">
        <v>3468</v>
      </c>
      <c r="G1059" s="57"/>
    </row>
    <row r="1060" spans="1:7" x14ac:dyDescent="0.45">
      <c r="A1060" s="56" t="s">
        <v>3469</v>
      </c>
      <c r="B1060" s="56" t="s">
        <v>3333</v>
      </c>
      <c r="C1060" s="56" t="s">
        <v>3470</v>
      </c>
      <c r="D1060" s="56" t="s">
        <v>3335</v>
      </c>
      <c r="E1060" s="56" t="s">
        <v>3471</v>
      </c>
      <c r="G1060" s="57"/>
    </row>
    <row r="1061" spans="1:7" x14ac:dyDescent="0.45">
      <c r="A1061" s="56" t="s">
        <v>3472</v>
      </c>
      <c r="B1061" s="56" t="s">
        <v>3333</v>
      </c>
      <c r="C1061" s="56" t="s">
        <v>3473</v>
      </c>
      <c r="D1061" s="56" t="s">
        <v>3335</v>
      </c>
      <c r="E1061" s="56" t="s">
        <v>3474</v>
      </c>
      <c r="G1061" s="57"/>
    </row>
    <row r="1062" spans="1:7" x14ac:dyDescent="0.45">
      <c r="A1062" s="56" t="s">
        <v>3475</v>
      </c>
      <c r="B1062" s="56" t="s">
        <v>3333</v>
      </c>
      <c r="C1062" s="56" t="s">
        <v>3476</v>
      </c>
      <c r="D1062" s="56" t="s">
        <v>3335</v>
      </c>
      <c r="E1062" s="56" t="s">
        <v>3477</v>
      </c>
      <c r="G1062" s="57"/>
    </row>
    <row r="1063" spans="1:7" x14ac:dyDescent="0.45">
      <c r="A1063" s="56" t="s">
        <v>3478</v>
      </c>
      <c r="B1063" s="56" t="s">
        <v>3333</v>
      </c>
      <c r="C1063" s="56" t="s">
        <v>2774</v>
      </c>
      <c r="D1063" s="56" t="s">
        <v>3335</v>
      </c>
      <c r="E1063" s="56" t="s">
        <v>2775</v>
      </c>
      <c r="G1063" s="57"/>
    </row>
    <row r="1064" spans="1:7" x14ac:dyDescent="0.45">
      <c r="A1064" s="56" t="s">
        <v>3479</v>
      </c>
      <c r="B1064" s="56" t="s">
        <v>3333</v>
      </c>
      <c r="C1064" s="56" t="s">
        <v>3480</v>
      </c>
      <c r="D1064" s="56" t="s">
        <v>3335</v>
      </c>
      <c r="E1064" s="56" t="s">
        <v>3481</v>
      </c>
      <c r="G1064" s="57"/>
    </row>
    <row r="1065" spans="1:7" x14ac:dyDescent="0.45">
      <c r="A1065" s="56" t="s">
        <v>3482</v>
      </c>
      <c r="B1065" s="56" t="s">
        <v>3333</v>
      </c>
      <c r="C1065" s="56" t="s">
        <v>3483</v>
      </c>
      <c r="D1065" s="56" t="s">
        <v>3335</v>
      </c>
      <c r="E1065" s="56" t="s">
        <v>3484</v>
      </c>
      <c r="G1065" s="57"/>
    </row>
    <row r="1066" spans="1:7" x14ac:dyDescent="0.45">
      <c r="A1066" s="56" t="s">
        <v>3485</v>
      </c>
      <c r="B1066" s="56" t="s">
        <v>3333</v>
      </c>
      <c r="C1066" s="56" t="s">
        <v>3486</v>
      </c>
      <c r="D1066" s="56" t="s">
        <v>3335</v>
      </c>
      <c r="E1066" s="56" t="s">
        <v>3487</v>
      </c>
      <c r="G1066" s="57"/>
    </row>
    <row r="1067" spans="1:7" x14ac:dyDescent="0.45">
      <c r="A1067" s="56" t="s">
        <v>3488</v>
      </c>
      <c r="B1067" s="56" t="s">
        <v>3333</v>
      </c>
      <c r="C1067" s="56" t="s">
        <v>3489</v>
      </c>
      <c r="D1067" s="56" t="s">
        <v>3335</v>
      </c>
      <c r="E1067" s="56" t="s">
        <v>3490</v>
      </c>
      <c r="G1067" s="57"/>
    </row>
    <row r="1068" spans="1:7" x14ac:dyDescent="0.45">
      <c r="A1068" s="56" t="s">
        <v>3491</v>
      </c>
      <c r="B1068" s="56" t="s">
        <v>3333</v>
      </c>
      <c r="C1068" s="56" t="s">
        <v>3492</v>
      </c>
      <c r="D1068" s="56" t="s">
        <v>3335</v>
      </c>
      <c r="E1068" s="56" t="s">
        <v>3493</v>
      </c>
      <c r="G1068" s="57"/>
    </row>
    <row r="1069" spans="1:7" x14ac:dyDescent="0.45">
      <c r="A1069" s="52" t="s">
        <v>3494</v>
      </c>
      <c r="B1069" s="52" t="s">
        <v>349</v>
      </c>
      <c r="C1069" s="53"/>
      <c r="D1069" s="54" t="s">
        <v>3495</v>
      </c>
      <c r="E1069" s="53"/>
      <c r="G1069" s="57"/>
    </row>
    <row r="1070" spans="1:7" x14ac:dyDescent="0.45">
      <c r="A1070" s="56" t="s">
        <v>3496</v>
      </c>
      <c r="B1070" s="56" t="s">
        <v>3497</v>
      </c>
      <c r="C1070" s="56" t="s">
        <v>3498</v>
      </c>
      <c r="D1070" s="56" t="s">
        <v>3499</v>
      </c>
      <c r="E1070" s="56" t="s">
        <v>3500</v>
      </c>
      <c r="G1070" s="57"/>
    </row>
    <row r="1071" spans="1:7" x14ac:dyDescent="0.45">
      <c r="A1071" s="56" t="s">
        <v>3501</v>
      </c>
      <c r="B1071" s="56" t="s">
        <v>3497</v>
      </c>
      <c r="C1071" s="56" t="s">
        <v>3502</v>
      </c>
      <c r="D1071" s="56" t="s">
        <v>3499</v>
      </c>
      <c r="E1071" s="56" t="s">
        <v>3503</v>
      </c>
      <c r="G1071" s="57"/>
    </row>
    <row r="1072" spans="1:7" x14ac:dyDescent="0.45">
      <c r="A1072" s="56" t="s">
        <v>3504</v>
      </c>
      <c r="B1072" s="56" t="s">
        <v>3497</v>
      </c>
      <c r="C1072" s="56" t="s">
        <v>3505</v>
      </c>
      <c r="D1072" s="56" t="s">
        <v>3499</v>
      </c>
      <c r="E1072" s="56" t="s">
        <v>3506</v>
      </c>
      <c r="G1072" s="57"/>
    </row>
    <row r="1073" spans="1:7" x14ac:dyDescent="0.45">
      <c r="A1073" s="56" t="s">
        <v>3507</v>
      </c>
      <c r="B1073" s="56" t="s">
        <v>3497</v>
      </c>
      <c r="C1073" s="56" t="s">
        <v>3508</v>
      </c>
      <c r="D1073" s="56" t="s">
        <v>3499</v>
      </c>
      <c r="E1073" s="56" t="s">
        <v>3509</v>
      </c>
      <c r="G1073" s="57"/>
    </row>
    <row r="1074" spans="1:7" x14ac:dyDescent="0.45">
      <c r="A1074" s="56" t="s">
        <v>3510</v>
      </c>
      <c r="B1074" s="56" t="s">
        <v>3497</v>
      </c>
      <c r="C1074" s="56" t="s">
        <v>3511</v>
      </c>
      <c r="D1074" s="56" t="s">
        <v>3499</v>
      </c>
      <c r="E1074" s="56" t="s">
        <v>3512</v>
      </c>
      <c r="G1074" s="57"/>
    </row>
    <row r="1075" spans="1:7" x14ac:dyDescent="0.45">
      <c r="A1075" s="56" t="s">
        <v>3513</v>
      </c>
      <c r="B1075" s="56" t="s">
        <v>3497</v>
      </c>
      <c r="C1075" s="56" t="s">
        <v>3514</v>
      </c>
      <c r="D1075" s="56" t="s">
        <v>3499</v>
      </c>
      <c r="E1075" s="56" t="s">
        <v>3515</v>
      </c>
      <c r="G1075" s="57"/>
    </row>
    <row r="1076" spans="1:7" x14ac:dyDescent="0.45">
      <c r="A1076" s="56" t="s">
        <v>3516</v>
      </c>
      <c r="B1076" s="56" t="s">
        <v>3497</v>
      </c>
      <c r="C1076" s="56" t="s">
        <v>3517</v>
      </c>
      <c r="D1076" s="56" t="s">
        <v>3499</v>
      </c>
      <c r="E1076" s="56" t="s">
        <v>3518</v>
      </c>
      <c r="G1076" s="57"/>
    </row>
    <row r="1077" spans="1:7" x14ac:dyDescent="0.45">
      <c r="A1077" s="56" t="s">
        <v>3519</v>
      </c>
      <c r="B1077" s="56" t="s">
        <v>3497</v>
      </c>
      <c r="C1077" s="56" t="s">
        <v>3520</v>
      </c>
      <c r="D1077" s="56" t="s">
        <v>3499</v>
      </c>
      <c r="E1077" s="56" t="s">
        <v>3521</v>
      </c>
      <c r="G1077" s="57"/>
    </row>
    <row r="1078" spans="1:7" x14ac:dyDescent="0.45">
      <c r="A1078" s="56" t="s">
        <v>3522</v>
      </c>
      <c r="B1078" s="56" t="s">
        <v>3497</v>
      </c>
      <c r="C1078" s="56" t="s">
        <v>3523</v>
      </c>
      <c r="D1078" s="56" t="s">
        <v>3499</v>
      </c>
      <c r="E1078" s="56" t="s">
        <v>3524</v>
      </c>
      <c r="G1078" s="57"/>
    </row>
    <row r="1079" spans="1:7" x14ac:dyDescent="0.45">
      <c r="A1079" s="56" t="s">
        <v>3525</v>
      </c>
      <c r="B1079" s="56" t="s">
        <v>3497</v>
      </c>
      <c r="C1079" s="56" t="s">
        <v>3526</v>
      </c>
      <c r="D1079" s="56" t="s">
        <v>3499</v>
      </c>
      <c r="E1079" s="56" t="s">
        <v>3527</v>
      </c>
      <c r="G1079" s="57"/>
    </row>
    <row r="1080" spans="1:7" x14ac:dyDescent="0.45">
      <c r="A1080" s="56" t="s">
        <v>3528</v>
      </c>
      <c r="B1080" s="56" t="s">
        <v>3497</v>
      </c>
      <c r="C1080" s="56" t="s">
        <v>3529</v>
      </c>
      <c r="D1080" s="56" t="s">
        <v>3499</v>
      </c>
      <c r="E1080" s="56" t="s">
        <v>3530</v>
      </c>
      <c r="G1080" s="57"/>
    </row>
    <row r="1081" spans="1:7" x14ac:dyDescent="0.45">
      <c r="A1081" s="56" t="s">
        <v>3531</v>
      </c>
      <c r="B1081" s="56" t="s">
        <v>3497</v>
      </c>
      <c r="C1081" s="56" t="s">
        <v>3532</v>
      </c>
      <c r="D1081" s="56" t="s">
        <v>3499</v>
      </c>
      <c r="E1081" s="56" t="s">
        <v>3533</v>
      </c>
      <c r="G1081" s="57"/>
    </row>
    <row r="1082" spans="1:7" x14ac:dyDescent="0.45">
      <c r="A1082" s="56" t="s">
        <v>3534</v>
      </c>
      <c r="B1082" s="56" t="s">
        <v>3497</v>
      </c>
      <c r="C1082" s="56" t="s">
        <v>3535</v>
      </c>
      <c r="D1082" s="56" t="s">
        <v>3499</v>
      </c>
      <c r="E1082" s="56" t="s">
        <v>3536</v>
      </c>
      <c r="G1082" s="57"/>
    </row>
    <row r="1083" spans="1:7" x14ac:dyDescent="0.45">
      <c r="A1083" s="56" t="s">
        <v>3537</v>
      </c>
      <c r="B1083" s="56" t="s">
        <v>3497</v>
      </c>
      <c r="C1083" s="56" t="s">
        <v>3538</v>
      </c>
      <c r="D1083" s="56" t="s">
        <v>3499</v>
      </c>
      <c r="E1083" s="56" t="s">
        <v>3539</v>
      </c>
      <c r="G1083" s="57"/>
    </row>
    <row r="1084" spans="1:7" x14ac:dyDescent="0.45">
      <c r="A1084" s="56" t="s">
        <v>3540</v>
      </c>
      <c r="B1084" s="56" t="s">
        <v>3497</v>
      </c>
      <c r="C1084" s="56" t="s">
        <v>3541</v>
      </c>
      <c r="D1084" s="56" t="s">
        <v>3499</v>
      </c>
      <c r="E1084" s="56" t="s">
        <v>3542</v>
      </c>
      <c r="G1084" s="57"/>
    </row>
    <row r="1085" spans="1:7" x14ac:dyDescent="0.45">
      <c r="A1085" s="56" t="s">
        <v>3543</v>
      </c>
      <c r="B1085" s="56" t="s">
        <v>3497</v>
      </c>
      <c r="C1085" s="56" t="s">
        <v>3544</v>
      </c>
      <c r="D1085" s="56" t="s">
        <v>3499</v>
      </c>
      <c r="E1085" s="56" t="s">
        <v>3545</v>
      </c>
      <c r="G1085" s="57"/>
    </row>
    <row r="1086" spans="1:7" x14ac:dyDescent="0.45">
      <c r="A1086" s="56" t="s">
        <v>3546</v>
      </c>
      <c r="B1086" s="56" t="s">
        <v>3497</v>
      </c>
      <c r="C1086" s="56" t="s">
        <v>3547</v>
      </c>
      <c r="D1086" s="56" t="s">
        <v>3499</v>
      </c>
      <c r="E1086" s="56" t="s">
        <v>3548</v>
      </c>
      <c r="G1086" s="57"/>
    </row>
    <row r="1087" spans="1:7" x14ac:dyDescent="0.45">
      <c r="A1087" s="56" t="s">
        <v>3549</v>
      </c>
      <c r="B1087" s="56" t="s">
        <v>3497</v>
      </c>
      <c r="C1087" s="56" t="s">
        <v>1329</v>
      </c>
      <c r="D1087" s="56" t="s">
        <v>3499</v>
      </c>
      <c r="E1087" s="56" t="s">
        <v>3550</v>
      </c>
      <c r="G1087" s="57"/>
    </row>
    <row r="1088" spans="1:7" x14ac:dyDescent="0.45">
      <c r="A1088" s="56" t="s">
        <v>3551</v>
      </c>
      <c r="B1088" s="56" t="s">
        <v>3497</v>
      </c>
      <c r="C1088" s="56" t="s">
        <v>3552</v>
      </c>
      <c r="D1088" s="56" t="s">
        <v>3499</v>
      </c>
      <c r="E1088" s="56" t="s">
        <v>3553</v>
      </c>
      <c r="G1088" s="57"/>
    </row>
    <row r="1089" spans="1:7" x14ac:dyDescent="0.45">
      <c r="A1089" s="56" t="s">
        <v>3554</v>
      </c>
      <c r="B1089" s="56" t="s">
        <v>3497</v>
      </c>
      <c r="C1089" s="56" t="s">
        <v>3555</v>
      </c>
      <c r="D1089" s="56" t="s">
        <v>3499</v>
      </c>
      <c r="E1089" s="56" t="s">
        <v>3556</v>
      </c>
      <c r="G1089" s="57"/>
    </row>
    <row r="1090" spans="1:7" x14ac:dyDescent="0.45">
      <c r="A1090" s="56" t="s">
        <v>3557</v>
      </c>
      <c r="B1090" s="56" t="s">
        <v>3497</v>
      </c>
      <c r="C1090" s="56" t="s">
        <v>1870</v>
      </c>
      <c r="D1090" s="56" t="s">
        <v>3499</v>
      </c>
      <c r="E1090" s="56" t="s">
        <v>3558</v>
      </c>
      <c r="G1090" s="57"/>
    </row>
    <row r="1091" spans="1:7" x14ac:dyDescent="0.45">
      <c r="A1091" s="56" t="s">
        <v>3559</v>
      </c>
      <c r="B1091" s="56" t="s">
        <v>3497</v>
      </c>
      <c r="C1091" s="56" t="s">
        <v>3560</v>
      </c>
      <c r="D1091" s="56" t="s">
        <v>3499</v>
      </c>
      <c r="E1091" s="56" t="s">
        <v>3561</v>
      </c>
      <c r="G1091" s="57"/>
    </row>
    <row r="1092" spans="1:7" x14ac:dyDescent="0.45">
      <c r="A1092" s="56" t="s">
        <v>3562</v>
      </c>
      <c r="B1092" s="56" t="s">
        <v>3497</v>
      </c>
      <c r="C1092" s="56" t="s">
        <v>3563</v>
      </c>
      <c r="D1092" s="56" t="s">
        <v>3499</v>
      </c>
      <c r="E1092" s="56" t="s">
        <v>3564</v>
      </c>
      <c r="G1092" s="57"/>
    </row>
    <row r="1093" spans="1:7" x14ac:dyDescent="0.45">
      <c r="A1093" s="56" t="s">
        <v>3565</v>
      </c>
      <c r="B1093" s="56" t="s">
        <v>3497</v>
      </c>
      <c r="C1093" s="56" t="s">
        <v>3566</v>
      </c>
      <c r="D1093" s="56" t="s">
        <v>3499</v>
      </c>
      <c r="E1093" s="56" t="s">
        <v>3567</v>
      </c>
      <c r="G1093" s="57"/>
    </row>
    <row r="1094" spans="1:7" x14ac:dyDescent="0.45">
      <c r="A1094" s="56" t="s">
        <v>3568</v>
      </c>
      <c r="B1094" s="56" t="s">
        <v>3497</v>
      </c>
      <c r="C1094" s="56" t="s">
        <v>3569</v>
      </c>
      <c r="D1094" s="56" t="s">
        <v>3499</v>
      </c>
      <c r="E1094" s="56" t="s">
        <v>782</v>
      </c>
      <c r="G1094" s="57"/>
    </row>
    <row r="1095" spans="1:7" x14ac:dyDescent="0.45">
      <c r="A1095" s="56" t="s">
        <v>3570</v>
      </c>
      <c r="B1095" s="56" t="s">
        <v>3497</v>
      </c>
      <c r="C1095" s="56" t="s">
        <v>3571</v>
      </c>
      <c r="D1095" s="56" t="s">
        <v>3499</v>
      </c>
      <c r="E1095" s="56" t="s">
        <v>3572</v>
      </c>
      <c r="G1095" s="57"/>
    </row>
    <row r="1096" spans="1:7" x14ac:dyDescent="0.45">
      <c r="A1096" s="56" t="s">
        <v>3573</v>
      </c>
      <c r="B1096" s="56" t="s">
        <v>3497</v>
      </c>
      <c r="C1096" s="56" t="s">
        <v>3574</v>
      </c>
      <c r="D1096" s="56" t="s">
        <v>3499</v>
      </c>
      <c r="E1096" s="56" t="s">
        <v>3575</v>
      </c>
      <c r="G1096" s="57"/>
    </row>
    <row r="1097" spans="1:7" x14ac:dyDescent="0.45">
      <c r="A1097" s="56" t="s">
        <v>3576</v>
      </c>
      <c r="B1097" s="56" t="s">
        <v>3497</v>
      </c>
      <c r="C1097" s="56" t="s">
        <v>3577</v>
      </c>
      <c r="D1097" s="56" t="s">
        <v>3499</v>
      </c>
      <c r="E1097" s="56" t="s">
        <v>2775</v>
      </c>
      <c r="G1097" s="57"/>
    </row>
    <row r="1098" spans="1:7" x14ac:dyDescent="0.45">
      <c r="A1098" s="56" t="s">
        <v>3578</v>
      </c>
      <c r="B1098" s="56" t="s">
        <v>3497</v>
      </c>
      <c r="C1098" s="56" t="s">
        <v>3579</v>
      </c>
      <c r="D1098" s="56" t="s">
        <v>3499</v>
      </c>
      <c r="E1098" s="56" t="s">
        <v>3580</v>
      </c>
      <c r="G1098" s="57"/>
    </row>
    <row r="1099" spans="1:7" x14ac:dyDescent="0.45">
      <c r="A1099" s="52" t="s">
        <v>3581</v>
      </c>
      <c r="B1099" s="52" t="s">
        <v>353</v>
      </c>
      <c r="C1099" s="53"/>
      <c r="D1099" s="54" t="s">
        <v>3582</v>
      </c>
      <c r="E1099" s="53"/>
      <c r="G1099" s="57"/>
    </row>
    <row r="1100" spans="1:7" x14ac:dyDescent="0.45">
      <c r="A1100" s="56" t="s">
        <v>3583</v>
      </c>
      <c r="B1100" s="56" t="s">
        <v>3584</v>
      </c>
      <c r="C1100" s="56" t="s">
        <v>3585</v>
      </c>
      <c r="D1100" s="56" t="s">
        <v>3586</v>
      </c>
      <c r="E1100" s="56" t="s">
        <v>3587</v>
      </c>
      <c r="G1100" s="57"/>
    </row>
    <row r="1101" spans="1:7" x14ac:dyDescent="0.45">
      <c r="A1101" s="56" t="s">
        <v>3588</v>
      </c>
      <c r="B1101" s="56" t="s">
        <v>3584</v>
      </c>
      <c r="C1101" s="56" t="s">
        <v>3589</v>
      </c>
      <c r="D1101" s="56" t="s">
        <v>3586</v>
      </c>
      <c r="E1101" s="56" t="s">
        <v>3590</v>
      </c>
      <c r="G1101" s="57"/>
    </row>
    <row r="1102" spans="1:7" x14ac:dyDescent="0.45">
      <c r="A1102" s="56" t="s">
        <v>3591</v>
      </c>
      <c r="B1102" s="56" t="s">
        <v>3584</v>
      </c>
      <c r="C1102" s="56" t="s">
        <v>3592</v>
      </c>
      <c r="D1102" s="56" t="s">
        <v>3586</v>
      </c>
      <c r="E1102" s="56" t="s">
        <v>3593</v>
      </c>
      <c r="G1102" s="57"/>
    </row>
    <row r="1103" spans="1:7" x14ac:dyDescent="0.45">
      <c r="A1103" s="56" t="s">
        <v>3594</v>
      </c>
      <c r="B1103" s="56" t="s">
        <v>3584</v>
      </c>
      <c r="C1103" s="56" t="s">
        <v>3595</v>
      </c>
      <c r="D1103" s="56" t="s">
        <v>3586</v>
      </c>
      <c r="E1103" s="56" t="s">
        <v>3596</v>
      </c>
      <c r="G1103" s="57"/>
    </row>
    <row r="1104" spans="1:7" x14ac:dyDescent="0.45">
      <c r="A1104" s="56" t="s">
        <v>3597</v>
      </c>
      <c r="B1104" s="56" t="s">
        <v>3584</v>
      </c>
      <c r="C1104" s="56" t="s">
        <v>3598</v>
      </c>
      <c r="D1104" s="56" t="s">
        <v>3586</v>
      </c>
      <c r="E1104" s="56" t="s">
        <v>3599</v>
      </c>
      <c r="G1104" s="57"/>
    </row>
    <row r="1105" spans="1:7" x14ac:dyDescent="0.45">
      <c r="A1105" s="56" t="s">
        <v>3600</v>
      </c>
      <c r="B1105" s="56" t="s">
        <v>3584</v>
      </c>
      <c r="C1105" s="56" t="s">
        <v>3601</v>
      </c>
      <c r="D1105" s="56" t="s">
        <v>3586</v>
      </c>
      <c r="E1105" s="56" t="s">
        <v>3602</v>
      </c>
      <c r="G1105" s="57"/>
    </row>
    <row r="1106" spans="1:7" x14ac:dyDescent="0.45">
      <c r="A1106" s="56" t="s">
        <v>3603</v>
      </c>
      <c r="B1106" s="56" t="s">
        <v>3584</v>
      </c>
      <c r="C1106" s="56" t="s">
        <v>3604</v>
      </c>
      <c r="D1106" s="56" t="s">
        <v>3586</v>
      </c>
      <c r="E1106" s="56" t="s">
        <v>3605</v>
      </c>
      <c r="G1106" s="57"/>
    </row>
    <row r="1107" spans="1:7" x14ac:dyDescent="0.45">
      <c r="A1107" s="56" t="s">
        <v>3606</v>
      </c>
      <c r="B1107" s="56" t="s">
        <v>3584</v>
      </c>
      <c r="C1107" s="56" t="s">
        <v>3607</v>
      </c>
      <c r="D1107" s="56" t="s">
        <v>3586</v>
      </c>
      <c r="E1107" s="56" t="s">
        <v>3608</v>
      </c>
      <c r="G1107" s="57"/>
    </row>
    <row r="1108" spans="1:7" x14ac:dyDescent="0.45">
      <c r="A1108" s="56" t="s">
        <v>3609</v>
      </c>
      <c r="B1108" s="56" t="s">
        <v>3584</v>
      </c>
      <c r="C1108" s="56" t="s">
        <v>3610</v>
      </c>
      <c r="D1108" s="56" t="s">
        <v>3586</v>
      </c>
      <c r="E1108" s="56" t="s">
        <v>3611</v>
      </c>
      <c r="G1108" s="57"/>
    </row>
    <row r="1109" spans="1:7" x14ac:dyDescent="0.45">
      <c r="A1109" s="56" t="s">
        <v>3612</v>
      </c>
      <c r="B1109" s="56" t="s">
        <v>3584</v>
      </c>
      <c r="C1109" s="56" t="s">
        <v>3613</v>
      </c>
      <c r="D1109" s="56" t="s">
        <v>3586</v>
      </c>
      <c r="E1109" s="56" t="s">
        <v>3614</v>
      </c>
      <c r="G1109" s="57"/>
    </row>
    <row r="1110" spans="1:7" x14ac:dyDescent="0.45">
      <c r="A1110" s="56" t="s">
        <v>3615</v>
      </c>
      <c r="B1110" s="56" t="s">
        <v>3584</v>
      </c>
      <c r="C1110" s="56" t="s">
        <v>3616</v>
      </c>
      <c r="D1110" s="56" t="s">
        <v>3586</v>
      </c>
      <c r="E1110" s="56" t="s">
        <v>3617</v>
      </c>
      <c r="G1110" s="57"/>
    </row>
    <row r="1111" spans="1:7" x14ac:dyDescent="0.45">
      <c r="A1111" s="56" t="s">
        <v>3618</v>
      </c>
      <c r="B1111" s="56" t="s">
        <v>3584</v>
      </c>
      <c r="C1111" s="56" t="s">
        <v>3619</v>
      </c>
      <c r="D1111" s="56" t="s">
        <v>3586</v>
      </c>
      <c r="E1111" s="56" t="s">
        <v>3620</v>
      </c>
      <c r="G1111" s="57"/>
    </row>
    <row r="1112" spans="1:7" x14ac:dyDescent="0.45">
      <c r="A1112" s="56" t="s">
        <v>3621</v>
      </c>
      <c r="B1112" s="56" t="s">
        <v>3584</v>
      </c>
      <c r="C1112" s="56" t="s">
        <v>3622</v>
      </c>
      <c r="D1112" s="56" t="s">
        <v>3586</v>
      </c>
      <c r="E1112" s="56" t="s">
        <v>3623</v>
      </c>
      <c r="G1112" s="57"/>
    </row>
    <row r="1113" spans="1:7" x14ac:dyDescent="0.45">
      <c r="A1113" s="56" t="s">
        <v>3624</v>
      </c>
      <c r="B1113" s="56" t="s">
        <v>3584</v>
      </c>
      <c r="C1113" s="56" t="s">
        <v>3625</v>
      </c>
      <c r="D1113" s="56" t="s">
        <v>3586</v>
      </c>
      <c r="E1113" s="56" t="s">
        <v>3626</v>
      </c>
      <c r="G1113" s="57"/>
    </row>
    <row r="1114" spans="1:7" x14ac:dyDescent="0.45">
      <c r="A1114" s="56" t="s">
        <v>3627</v>
      </c>
      <c r="B1114" s="56" t="s">
        <v>3584</v>
      </c>
      <c r="C1114" s="56" t="s">
        <v>3628</v>
      </c>
      <c r="D1114" s="56" t="s">
        <v>3586</v>
      </c>
      <c r="E1114" s="56" t="s">
        <v>3629</v>
      </c>
      <c r="G1114" s="57"/>
    </row>
    <row r="1115" spans="1:7" x14ac:dyDescent="0.45">
      <c r="A1115" s="56" t="s">
        <v>3630</v>
      </c>
      <c r="B1115" s="56" t="s">
        <v>3584</v>
      </c>
      <c r="C1115" s="56" t="s">
        <v>3631</v>
      </c>
      <c r="D1115" s="56" t="s">
        <v>3586</v>
      </c>
      <c r="E1115" s="56" t="s">
        <v>3632</v>
      </c>
      <c r="G1115" s="57"/>
    </row>
    <row r="1116" spans="1:7" x14ac:dyDescent="0.45">
      <c r="A1116" s="56" t="s">
        <v>3633</v>
      </c>
      <c r="B1116" s="56" t="s">
        <v>3584</v>
      </c>
      <c r="C1116" s="56" t="s">
        <v>3634</v>
      </c>
      <c r="D1116" s="56" t="s">
        <v>3586</v>
      </c>
      <c r="E1116" s="56" t="s">
        <v>3635</v>
      </c>
      <c r="G1116" s="57"/>
    </row>
    <row r="1117" spans="1:7" x14ac:dyDescent="0.45">
      <c r="A1117" s="56" t="s">
        <v>3636</v>
      </c>
      <c r="B1117" s="56" t="s">
        <v>3584</v>
      </c>
      <c r="C1117" s="56" t="s">
        <v>3637</v>
      </c>
      <c r="D1117" s="56" t="s">
        <v>3586</v>
      </c>
      <c r="E1117" s="56" t="s">
        <v>3638</v>
      </c>
      <c r="G1117" s="57"/>
    </row>
    <row r="1118" spans="1:7" x14ac:dyDescent="0.45">
      <c r="A1118" s="56" t="s">
        <v>3639</v>
      </c>
      <c r="B1118" s="56" t="s">
        <v>3584</v>
      </c>
      <c r="C1118" s="56" t="s">
        <v>3640</v>
      </c>
      <c r="D1118" s="56" t="s">
        <v>3586</v>
      </c>
      <c r="E1118" s="56" t="s">
        <v>3641</v>
      </c>
      <c r="G1118" s="57"/>
    </row>
    <row r="1119" spans="1:7" x14ac:dyDescent="0.45">
      <c r="A1119" s="52" t="s">
        <v>3642</v>
      </c>
      <c r="B1119" s="52" t="s">
        <v>357</v>
      </c>
      <c r="C1119" s="53"/>
      <c r="D1119" s="54" t="s">
        <v>3643</v>
      </c>
      <c r="E1119" s="53"/>
      <c r="G1119" s="57"/>
    </row>
    <row r="1120" spans="1:7" x14ac:dyDescent="0.45">
      <c r="A1120" s="56" t="s">
        <v>3644</v>
      </c>
      <c r="B1120" s="56" t="s">
        <v>3645</v>
      </c>
      <c r="C1120" s="56" t="s">
        <v>3646</v>
      </c>
      <c r="D1120" s="56" t="s">
        <v>3647</v>
      </c>
      <c r="E1120" s="56" t="s">
        <v>3648</v>
      </c>
      <c r="G1120" s="57"/>
    </row>
    <row r="1121" spans="1:7" x14ac:dyDescent="0.45">
      <c r="A1121" s="56" t="s">
        <v>3649</v>
      </c>
      <c r="B1121" s="56" t="s">
        <v>3645</v>
      </c>
      <c r="C1121" s="56" t="s">
        <v>3650</v>
      </c>
      <c r="D1121" s="56" t="s">
        <v>3647</v>
      </c>
      <c r="E1121" s="56" t="s">
        <v>3651</v>
      </c>
      <c r="G1121" s="57"/>
    </row>
    <row r="1122" spans="1:7" x14ac:dyDescent="0.45">
      <c r="A1122" s="56" t="s">
        <v>3652</v>
      </c>
      <c r="B1122" s="56" t="s">
        <v>3645</v>
      </c>
      <c r="C1122" s="56" t="s">
        <v>3653</v>
      </c>
      <c r="D1122" s="56" t="s">
        <v>3647</v>
      </c>
      <c r="E1122" s="56" t="s">
        <v>3654</v>
      </c>
      <c r="G1122" s="57"/>
    </row>
    <row r="1123" spans="1:7" x14ac:dyDescent="0.45">
      <c r="A1123" s="56" t="s">
        <v>3655</v>
      </c>
      <c r="B1123" s="56" t="s">
        <v>3645</v>
      </c>
      <c r="C1123" s="56" t="s">
        <v>3656</v>
      </c>
      <c r="D1123" s="56" t="s">
        <v>3647</v>
      </c>
      <c r="E1123" s="56" t="s">
        <v>3657</v>
      </c>
      <c r="G1123" s="57"/>
    </row>
    <row r="1124" spans="1:7" x14ac:dyDescent="0.45">
      <c r="A1124" s="56" t="s">
        <v>3658</v>
      </c>
      <c r="B1124" s="56" t="s">
        <v>3645</v>
      </c>
      <c r="C1124" s="56" t="s">
        <v>3659</v>
      </c>
      <c r="D1124" s="56" t="s">
        <v>3647</v>
      </c>
      <c r="E1124" s="56" t="s">
        <v>3660</v>
      </c>
      <c r="G1124" s="57"/>
    </row>
    <row r="1125" spans="1:7" x14ac:dyDescent="0.45">
      <c r="A1125" s="56" t="s">
        <v>3661</v>
      </c>
      <c r="B1125" s="56" t="s">
        <v>3645</v>
      </c>
      <c r="C1125" s="56" t="s">
        <v>3662</v>
      </c>
      <c r="D1125" s="56" t="s">
        <v>3647</v>
      </c>
      <c r="E1125" s="56" t="s">
        <v>3663</v>
      </c>
      <c r="G1125" s="57"/>
    </row>
    <row r="1126" spans="1:7" x14ac:dyDescent="0.45">
      <c r="A1126" s="56" t="s">
        <v>3664</v>
      </c>
      <c r="B1126" s="56" t="s">
        <v>3645</v>
      </c>
      <c r="C1126" s="56" t="s">
        <v>3665</v>
      </c>
      <c r="D1126" s="56" t="s">
        <v>3647</v>
      </c>
      <c r="E1126" s="56" t="s">
        <v>3666</v>
      </c>
      <c r="G1126" s="57"/>
    </row>
    <row r="1127" spans="1:7" x14ac:dyDescent="0.45">
      <c r="A1127" s="56" t="s">
        <v>3667</v>
      </c>
      <c r="B1127" s="56" t="s">
        <v>3645</v>
      </c>
      <c r="C1127" s="56" t="s">
        <v>3668</v>
      </c>
      <c r="D1127" s="56" t="s">
        <v>3647</v>
      </c>
      <c r="E1127" s="56" t="s">
        <v>3669</v>
      </c>
      <c r="G1127" s="57"/>
    </row>
    <row r="1128" spans="1:7" x14ac:dyDescent="0.45">
      <c r="A1128" s="56" t="s">
        <v>3670</v>
      </c>
      <c r="B1128" s="56" t="s">
        <v>3645</v>
      </c>
      <c r="C1128" s="56" t="s">
        <v>3671</v>
      </c>
      <c r="D1128" s="56" t="s">
        <v>3647</v>
      </c>
      <c r="E1128" s="56" t="s">
        <v>3672</v>
      </c>
      <c r="G1128" s="57"/>
    </row>
    <row r="1129" spans="1:7" x14ac:dyDescent="0.45">
      <c r="A1129" s="56" t="s">
        <v>3673</v>
      </c>
      <c r="B1129" s="56" t="s">
        <v>3645</v>
      </c>
      <c r="C1129" s="56" t="s">
        <v>3674</v>
      </c>
      <c r="D1129" s="56" t="s">
        <v>3647</v>
      </c>
      <c r="E1129" s="56" t="s">
        <v>3675</v>
      </c>
      <c r="G1129" s="57"/>
    </row>
    <row r="1130" spans="1:7" x14ac:dyDescent="0.45">
      <c r="A1130" s="56" t="s">
        <v>3676</v>
      </c>
      <c r="B1130" s="56" t="s">
        <v>3645</v>
      </c>
      <c r="C1130" s="56" t="s">
        <v>3677</v>
      </c>
      <c r="D1130" s="56" t="s">
        <v>3647</v>
      </c>
      <c r="E1130" s="56" t="s">
        <v>3678</v>
      </c>
      <c r="G1130" s="57"/>
    </row>
    <row r="1131" spans="1:7" x14ac:dyDescent="0.45">
      <c r="A1131" s="56" t="s">
        <v>3679</v>
      </c>
      <c r="B1131" s="56" t="s">
        <v>3645</v>
      </c>
      <c r="C1131" s="56" t="s">
        <v>3680</v>
      </c>
      <c r="D1131" s="56" t="s">
        <v>3647</v>
      </c>
      <c r="E1131" s="56" t="s">
        <v>3681</v>
      </c>
      <c r="G1131" s="57"/>
    </row>
    <row r="1132" spans="1:7" x14ac:dyDescent="0.45">
      <c r="A1132" s="56" t="s">
        <v>3682</v>
      </c>
      <c r="B1132" s="56" t="s">
        <v>3645</v>
      </c>
      <c r="C1132" s="56" t="s">
        <v>3683</v>
      </c>
      <c r="D1132" s="56" t="s">
        <v>3647</v>
      </c>
      <c r="E1132" s="56" t="s">
        <v>3684</v>
      </c>
      <c r="G1132" s="57"/>
    </row>
    <row r="1133" spans="1:7" x14ac:dyDescent="0.45">
      <c r="A1133" s="56" t="s">
        <v>3685</v>
      </c>
      <c r="B1133" s="56" t="s">
        <v>3645</v>
      </c>
      <c r="C1133" s="56" t="s">
        <v>3686</v>
      </c>
      <c r="D1133" s="56" t="s">
        <v>3647</v>
      </c>
      <c r="E1133" s="56" t="s">
        <v>3687</v>
      </c>
      <c r="G1133" s="57"/>
    </row>
    <row r="1134" spans="1:7" x14ac:dyDescent="0.45">
      <c r="A1134" s="56" t="s">
        <v>3688</v>
      </c>
      <c r="B1134" s="56" t="s">
        <v>3645</v>
      </c>
      <c r="C1134" s="56" t="s">
        <v>3689</v>
      </c>
      <c r="D1134" s="56" t="s">
        <v>3647</v>
      </c>
      <c r="E1134" s="56" t="s">
        <v>3690</v>
      </c>
      <c r="G1134" s="57"/>
    </row>
    <row r="1135" spans="1:7" x14ac:dyDescent="0.45">
      <c r="A1135" s="56" t="s">
        <v>3691</v>
      </c>
      <c r="B1135" s="56" t="s">
        <v>3645</v>
      </c>
      <c r="C1135" s="56" t="s">
        <v>3692</v>
      </c>
      <c r="D1135" s="56" t="s">
        <v>3647</v>
      </c>
      <c r="E1135" s="56" t="s">
        <v>3693</v>
      </c>
      <c r="G1135" s="57"/>
    </row>
    <row r="1136" spans="1:7" x14ac:dyDescent="0.45">
      <c r="A1136" s="56" t="s">
        <v>3694</v>
      </c>
      <c r="B1136" s="56" t="s">
        <v>3645</v>
      </c>
      <c r="C1136" s="56" t="s">
        <v>3695</v>
      </c>
      <c r="D1136" s="56" t="s">
        <v>3647</v>
      </c>
      <c r="E1136" s="56" t="s">
        <v>3696</v>
      </c>
      <c r="G1136" s="57"/>
    </row>
    <row r="1137" spans="1:7" x14ac:dyDescent="0.45">
      <c r="A1137" s="56" t="s">
        <v>3697</v>
      </c>
      <c r="B1137" s="56" t="s">
        <v>3645</v>
      </c>
      <c r="C1137" s="56" t="s">
        <v>3698</v>
      </c>
      <c r="D1137" s="56" t="s">
        <v>3647</v>
      </c>
      <c r="E1137" s="56" t="s">
        <v>3699</v>
      </c>
      <c r="G1137" s="57"/>
    </row>
    <row r="1138" spans="1:7" x14ac:dyDescent="0.45">
      <c r="A1138" s="56" t="s">
        <v>3700</v>
      </c>
      <c r="B1138" s="56" t="s">
        <v>3645</v>
      </c>
      <c r="C1138" s="56" t="s">
        <v>3701</v>
      </c>
      <c r="D1138" s="56" t="s">
        <v>3647</v>
      </c>
      <c r="E1138" s="56" t="s">
        <v>3702</v>
      </c>
      <c r="G1138" s="57"/>
    </row>
    <row r="1139" spans="1:7" x14ac:dyDescent="0.45">
      <c r="A1139" s="56" t="s">
        <v>3703</v>
      </c>
      <c r="B1139" s="56" t="s">
        <v>3645</v>
      </c>
      <c r="C1139" s="56" t="s">
        <v>3704</v>
      </c>
      <c r="D1139" s="56" t="s">
        <v>3647</v>
      </c>
      <c r="E1139" s="56" t="s">
        <v>3705</v>
      </c>
      <c r="G1139" s="57"/>
    </row>
    <row r="1140" spans="1:7" x14ac:dyDescent="0.45">
      <c r="A1140" s="56" t="s">
        <v>3706</v>
      </c>
      <c r="B1140" s="56" t="s">
        <v>3645</v>
      </c>
      <c r="C1140" s="56" t="s">
        <v>3707</v>
      </c>
      <c r="D1140" s="56" t="s">
        <v>3647</v>
      </c>
      <c r="E1140" s="56" t="s">
        <v>3708</v>
      </c>
      <c r="G1140" s="57"/>
    </row>
    <row r="1141" spans="1:7" x14ac:dyDescent="0.45">
      <c r="A1141" s="56" t="s">
        <v>3709</v>
      </c>
      <c r="B1141" s="56" t="s">
        <v>3645</v>
      </c>
      <c r="C1141" s="56" t="s">
        <v>3710</v>
      </c>
      <c r="D1141" s="56" t="s">
        <v>3647</v>
      </c>
      <c r="E1141" s="56" t="s">
        <v>3711</v>
      </c>
      <c r="G1141" s="57"/>
    </row>
    <row r="1142" spans="1:7" x14ac:dyDescent="0.45">
      <c r="A1142" s="56" t="s">
        <v>3712</v>
      </c>
      <c r="B1142" s="56" t="s">
        <v>3645</v>
      </c>
      <c r="C1142" s="56" t="s">
        <v>3713</v>
      </c>
      <c r="D1142" s="56" t="s">
        <v>3647</v>
      </c>
      <c r="E1142" s="56" t="s">
        <v>3714</v>
      </c>
      <c r="G1142" s="57"/>
    </row>
    <row r="1143" spans="1:7" x14ac:dyDescent="0.45">
      <c r="A1143" s="56" t="s">
        <v>3715</v>
      </c>
      <c r="B1143" s="56" t="s">
        <v>3645</v>
      </c>
      <c r="C1143" s="56" t="s">
        <v>3716</v>
      </c>
      <c r="D1143" s="56" t="s">
        <v>3647</v>
      </c>
      <c r="E1143" s="56" t="s">
        <v>3717</v>
      </c>
      <c r="G1143" s="57"/>
    </row>
    <row r="1144" spans="1:7" x14ac:dyDescent="0.45">
      <c r="A1144" s="56" t="s">
        <v>3718</v>
      </c>
      <c r="B1144" s="56" t="s">
        <v>3645</v>
      </c>
      <c r="C1144" s="56" t="s">
        <v>3719</v>
      </c>
      <c r="D1144" s="56" t="s">
        <v>3647</v>
      </c>
      <c r="E1144" s="56" t="s">
        <v>3720</v>
      </c>
      <c r="G1144" s="57"/>
    </row>
    <row r="1145" spans="1:7" x14ac:dyDescent="0.45">
      <c r="A1145" s="56" t="s">
        <v>3721</v>
      </c>
      <c r="B1145" s="56" t="s">
        <v>3645</v>
      </c>
      <c r="C1145" s="56" t="s">
        <v>3722</v>
      </c>
      <c r="D1145" s="56" t="s">
        <v>3647</v>
      </c>
      <c r="E1145" s="56" t="s">
        <v>3723</v>
      </c>
      <c r="G1145" s="57"/>
    </row>
    <row r="1146" spans="1:7" x14ac:dyDescent="0.45">
      <c r="A1146" s="52" t="s">
        <v>3724</v>
      </c>
      <c r="B1146" s="52" t="s">
        <v>361</v>
      </c>
      <c r="C1146" s="53"/>
      <c r="D1146" s="54" t="s">
        <v>3725</v>
      </c>
      <c r="E1146" s="53"/>
      <c r="G1146" s="57"/>
    </row>
    <row r="1147" spans="1:7" x14ac:dyDescent="0.45">
      <c r="A1147" s="56" t="s">
        <v>3726</v>
      </c>
      <c r="B1147" s="56" t="s">
        <v>3727</v>
      </c>
      <c r="C1147" s="56" t="s">
        <v>3728</v>
      </c>
      <c r="D1147" s="56" t="s">
        <v>3729</v>
      </c>
      <c r="E1147" s="56" t="s">
        <v>3730</v>
      </c>
      <c r="G1147" s="57"/>
    </row>
    <row r="1148" spans="1:7" x14ac:dyDescent="0.45">
      <c r="A1148" s="56" t="s">
        <v>3731</v>
      </c>
      <c r="B1148" s="56" t="s">
        <v>3727</v>
      </c>
      <c r="C1148" s="56" t="s">
        <v>3732</v>
      </c>
      <c r="D1148" s="56" t="s">
        <v>3729</v>
      </c>
      <c r="E1148" s="56" t="s">
        <v>2762</v>
      </c>
      <c r="G1148" s="57"/>
    </row>
    <row r="1149" spans="1:7" x14ac:dyDescent="0.45">
      <c r="A1149" s="56" t="s">
        <v>3733</v>
      </c>
      <c r="B1149" s="56" t="s">
        <v>3727</v>
      </c>
      <c r="C1149" s="56" t="s">
        <v>3734</v>
      </c>
      <c r="D1149" s="56" t="s">
        <v>3729</v>
      </c>
      <c r="E1149" s="56" t="s">
        <v>3735</v>
      </c>
      <c r="G1149" s="57"/>
    </row>
    <row r="1150" spans="1:7" x14ac:dyDescent="0.45">
      <c r="A1150" s="56" t="s">
        <v>3736</v>
      </c>
      <c r="B1150" s="56" t="s">
        <v>3727</v>
      </c>
      <c r="C1150" s="56" t="s">
        <v>3737</v>
      </c>
      <c r="D1150" s="56" t="s">
        <v>3729</v>
      </c>
      <c r="E1150" s="56" t="s">
        <v>3738</v>
      </c>
      <c r="G1150" s="57"/>
    </row>
    <row r="1151" spans="1:7" x14ac:dyDescent="0.45">
      <c r="A1151" s="56" t="s">
        <v>3739</v>
      </c>
      <c r="B1151" s="56" t="s">
        <v>3727</v>
      </c>
      <c r="C1151" s="56" t="s">
        <v>3740</v>
      </c>
      <c r="D1151" s="56" t="s">
        <v>3729</v>
      </c>
      <c r="E1151" s="56" t="s">
        <v>3741</v>
      </c>
      <c r="G1151" s="57"/>
    </row>
    <row r="1152" spans="1:7" x14ac:dyDescent="0.45">
      <c r="A1152" s="56" t="s">
        <v>3742</v>
      </c>
      <c r="B1152" s="56" t="s">
        <v>3727</v>
      </c>
      <c r="C1152" s="56" t="s">
        <v>3743</v>
      </c>
      <c r="D1152" s="56" t="s">
        <v>3729</v>
      </c>
      <c r="E1152" s="56" t="s">
        <v>3744</v>
      </c>
      <c r="G1152" s="57"/>
    </row>
    <row r="1153" spans="1:7" x14ac:dyDescent="0.45">
      <c r="A1153" s="56" t="s">
        <v>3745</v>
      </c>
      <c r="B1153" s="56" t="s">
        <v>3727</v>
      </c>
      <c r="C1153" s="56" t="s">
        <v>3746</v>
      </c>
      <c r="D1153" s="56" t="s">
        <v>3729</v>
      </c>
      <c r="E1153" s="56" t="s">
        <v>3747</v>
      </c>
      <c r="G1153" s="57"/>
    </row>
    <row r="1154" spans="1:7" x14ac:dyDescent="0.45">
      <c r="A1154" s="56" t="s">
        <v>3748</v>
      </c>
      <c r="B1154" s="56" t="s">
        <v>3727</v>
      </c>
      <c r="C1154" s="56" t="s">
        <v>3749</v>
      </c>
      <c r="D1154" s="56" t="s">
        <v>3729</v>
      </c>
      <c r="E1154" s="56" t="s">
        <v>3750</v>
      </c>
      <c r="G1154" s="57"/>
    </row>
    <row r="1155" spans="1:7" x14ac:dyDescent="0.45">
      <c r="A1155" s="56" t="s">
        <v>3751</v>
      </c>
      <c r="B1155" s="56" t="s">
        <v>3727</v>
      </c>
      <c r="C1155" s="56" t="s">
        <v>3752</v>
      </c>
      <c r="D1155" s="56" t="s">
        <v>3729</v>
      </c>
      <c r="E1155" s="56" t="s">
        <v>3753</v>
      </c>
      <c r="G1155" s="57"/>
    </row>
    <row r="1156" spans="1:7" x14ac:dyDescent="0.45">
      <c r="A1156" s="56" t="s">
        <v>3754</v>
      </c>
      <c r="B1156" s="56" t="s">
        <v>3727</v>
      </c>
      <c r="C1156" s="56" t="s">
        <v>3755</v>
      </c>
      <c r="D1156" s="56" t="s">
        <v>3729</v>
      </c>
      <c r="E1156" s="56" t="s">
        <v>3756</v>
      </c>
      <c r="G1156" s="57"/>
    </row>
    <row r="1157" spans="1:7" x14ac:dyDescent="0.45">
      <c r="A1157" s="56" t="s">
        <v>3757</v>
      </c>
      <c r="B1157" s="56" t="s">
        <v>3727</v>
      </c>
      <c r="C1157" s="56" t="s">
        <v>3758</v>
      </c>
      <c r="D1157" s="56" t="s">
        <v>3729</v>
      </c>
      <c r="E1157" s="56" t="s">
        <v>3759</v>
      </c>
      <c r="G1157" s="57"/>
    </row>
    <row r="1158" spans="1:7" x14ac:dyDescent="0.45">
      <c r="A1158" s="56" t="s">
        <v>3760</v>
      </c>
      <c r="B1158" s="56" t="s">
        <v>3727</v>
      </c>
      <c r="C1158" s="56" t="s">
        <v>3761</v>
      </c>
      <c r="D1158" s="56" t="s">
        <v>3729</v>
      </c>
      <c r="E1158" s="56" t="s">
        <v>3762</v>
      </c>
      <c r="G1158" s="57"/>
    </row>
    <row r="1159" spans="1:7" x14ac:dyDescent="0.45">
      <c r="A1159" s="56" t="s">
        <v>3763</v>
      </c>
      <c r="B1159" s="56" t="s">
        <v>3727</v>
      </c>
      <c r="C1159" s="56" t="s">
        <v>3764</v>
      </c>
      <c r="D1159" s="56" t="s">
        <v>3729</v>
      </c>
      <c r="E1159" s="56" t="s">
        <v>3765</v>
      </c>
      <c r="G1159" s="57"/>
    </row>
    <row r="1160" spans="1:7" x14ac:dyDescent="0.45">
      <c r="A1160" s="56" t="s">
        <v>3766</v>
      </c>
      <c r="B1160" s="56" t="s">
        <v>3727</v>
      </c>
      <c r="C1160" s="56" t="s">
        <v>3767</v>
      </c>
      <c r="D1160" s="56" t="s">
        <v>3729</v>
      </c>
      <c r="E1160" s="56" t="s">
        <v>3768</v>
      </c>
      <c r="G1160" s="57"/>
    </row>
    <row r="1161" spans="1:7" x14ac:dyDescent="0.45">
      <c r="A1161" s="56" t="s">
        <v>3769</v>
      </c>
      <c r="B1161" s="56" t="s">
        <v>3727</v>
      </c>
      <c r="C1161" s="56" t="s">
        <v>3770</v>
      </c>
      <c r="D1161" s="56" t="s">
        <v>3729</v>
      </c>
      <c r="E1161" s="56" t="s">
        <v>3771</v>
      </c>
      <c r="G1161" s="57"/>
    </row>
    <row r="1162" spans="1:7" x14ac:dyDescent="0.45">
      <c r="A1162" s="56" t="s">
        <v>3772</v>
      </c>
      <c r="B1162" s="56" t="s">
        <v>3727</v>
      </c>
      <c r="C1162" s="56" t="s">
        <v>3773</v>
      </c>
      <c r="D1162" s="56" t="s">
        <v>3729</v>
      </c>
      <c r="E1162" s="56" t="s">
        <v>3774</v>
      </c>
      <c r="G1162" s="57"/>
    </row>
    <row r="1163" spans="1:7" x14ac:dyDescent="0.45">
      <c r="A1163" s="56" t="s">
        <v>3775</v>
      </c>
      <c r="B1163" s="56" t="s">
        <v>3727</v>
      </c>
      <c r="C1163" s="56" t="s">
        <v>3776</v>
      </c>
      <c r="D1163" s="56" t="s">
        <v>3729</v>
      </c>
      <c r="E1163" s="56" t="s">
        <v>3777</v>
      </c>
      <c r="G1163" s="57"/>
    </row>
    <row r="1164" spans="1:7" x14ac:dyDescent="0.45">
      <c r="A1164" s="56" t="s">
        <v>3778</v>
      </c>
      <c r="B1164" s="56" t="s">
        <v>3727</v>
      </c>
      <c r="C1164" s="56" t="s">
        <v>3779</v>
      </c>
      <c r="D1164" s="56" t="s">
        <v>3729</v>
      </c>
      <c r="E1164" s="56" t="s">
        <v>3780</v>
      </c>
      <c r="G1164" s="57"/>
    </row>
    <row r="1165" spans="1:7" x14ac:dyDescent="0.45">
      <c r="A1165" s="56" t="s">
        <v>3781</v>
      </c>
      <c r="B1165" s="56" t="s">
        <v>3727</v>
      </c>
      <c r="C1165" s="56" t="s">
        <v>3782</v>
      </c>
      <c r="D1165" s="56" t="s">
        <v>3729</v>
      </c>
      <c r="E1165" s="56" t="s">
        <v>3783</v>
      </c>
      <c r="G1165" s="57"/>
    </row>
    <row r="1166" spans="1:7" x14ac:dyDescent="0.45">
      <c r="A1166" s="56" t="s">
        <v>3784</v>
      </c>
      <c r="B1166" s="56" t="s">
        <v>3727</v>
      </c>
      <c r="C1166" s="56" t="s">
        <v>3785</v>
      </c>
      <c r="D1166" s="56" t="s">
        <v>3729</v>
      </c>
      <c r="E1166" s="56" t="s">
        <v>3786</v>
      </c>
      <c r="G1166" s="57"/>
    </row>
    <row r="1167" spans="1:7" x14ac:dyDescent="0.45">
      <c r="A1167" s="56" t="s">
        <v>3787</v>
      </c>
      <c r="B1167" s="56" t="s">
        <v>3727</v>
      </c>
      <c r="C1167" s="56" t="s">
        <v>3788</v>
      </c>
      <c r="D1167" s="56" t="s">
        <v>3729</v>
      </c>
      <c r="E1167" s="56" t="s">
        <v>3789</v>
      </c>
      <c r="G1167" s="57"/>
    </row>
    <row r="1168" spans="1:7" x14ac:dyDescent="0.45">
      <c r="A1168" s="56" t="s">
        <v>3790</v>
      </c>
      <c r="B1168" s="56" t="s">
        <v>3727</v>
      </c>
      <c r="C1168" s="56" t="s">
        <v>3791</v>
      </c>
      <c r="D1168" s="56" t="s">
        <v>3729</v>
      </c>
      <c r="E1168" s="56" t="s">
        <v>3792</v>
      </c>
      <c r="G1168" s="57"/>
    </row>
    <row r="1169" spans="1:7" x14ac:dyDescent="0.45">
      <c r="A1169" s="56" t="s">
        <v>3793</v>
      </c>
      <c r="B1169" s="56" t="s">
        <v>3727</v>
      </c>
      <c r="C1169" s="56" t="s">
        <v>3794</v>
      </c>
      <c r="D1169" s="56" t="s">
        <v>3729</v>
      </c>
      <c r="E1169" s="56" t="s">
        <v>3795</v>
      </c>
      <c r="G1169" s="57"/>
    </row>
    <row r="1170" spans="1:7" x14ac:dyDescent="0.45">
      <c r="A1170" s="56" t="s">
        <v>3796</v>
      </c>
      <c r="B1170" s="56" t="s">
        <v>3727</v>
      </c>
      <c r="C1170" s="56" t="s">
        <v>3797</v>
      </c>
      <c r="D1170" s="56" t="s">
        <v>3729</v>
      </c>
      <c r="E1170" s="56" t="s">
        <v>3798</v>
      </c>
      <c r="G1170" s="57"/>
    </row>
    <row r="1171" spans="1:7" x14ac:dyDescent="0.45">
      <c r="A1171" s="56" t="s">
        <v>3799</v>
      </c>
      <c r="B1171" s="56" t="s">
        <v>3727</v>
      </c>
      <c r="C1171" s="56" t="s">
        <v>3800</v>
      </c>
      <c r="D1171" s="56" t="s">
        <v>3729</v>
      </c>
      <c r="E1171" s="56" t="s">
        <v>3801</v>
      </c>
      <c r="G1171" s="57"/>
    </row>
    <row r="1172" spans="1:7" x14ac:dyDescent="0.45">
      <c r="A1172" s="56" t="s">
        <v>3802</v>
      </c>
      <c r="B1172" s="56" t="s">
        <v>3727</v>
      </c>
      <c r="C1172" s="56" t="s">
        <v>3803</v>
      </c>
      <c r="D1172" s="56" t="s">
        <v>3729</v>
      </c>
      <c r="E1172" s="56" t="s">
        <v>3804</v>
      </c>
      <c r="G1172" s="57"/>
    </row>
    <row r="1173" spans="1:7" x14ac:dyDescent="0.45">
      <c r="A1173" s="56" t="s">
        <v>3805</v>
      </c>
      <c r="B1173" s="56" t="s">
        <v>3727</v>
      </c>
      <c r="C1173" s="56" t="s">
        <v>3806</v>
      </c>
      <c r="D1173" s="56" t="s">
        <v>3729</v>
      </c>
      <c r="E1173" s="56" t="s">
        <v>3807</v>
      </c>
      <c r="G1173" s="57"/>
    </row>
    <row r="1174" spans="1:7" x14ac:dyDescent="0.45">
      <c r="A1174" s="56" t="s">
        <v>3808</v>
      </c>
      <c r="B1174" s="56" t="s">
        <v>3727</v>
      </c>
      <c r="C1174" s="56" t="s">
        <v>3809</v>
      </c>
      <c r="D1174" s="56" t="s">
        <v>3729</v>
      </c>
      <c r="E1174" s="56" t="s">
        <v>3810</v>
      </c>
      <c r="G1174" s="57"/>
    </row>
    <row r="1175" spans="1:7" x14ac:dyDescent="0.45">
      <c r="A1175" s="56" t="s">
        <v>3811</v>
      </c>
      <c r="B1175" s="56" t="s">
        <v>3727</v>
      </c>
      <c r="C1175" s="56" t="s">
        <v>3812</v>
      </c>
      <c r="D1175" s="56" t="s">
        <v>3729</v>
      </c>
      <c r="E1175" s="56" t="s">
        <v>3813</v>
      </c>
      <c r="G1175" s="57"/>
    </row>
    <row r="1176" spans="1:7" x14ac:dyDescent="0.45">
      <c r="A1176" s="56" t="s">
        <v>3814</v>
      </c>
      <c r="B1176" s="56" t="s">
        <v>3727</v>
      </c>
      <c r="C1176" s="56" t="s">
        <v>3815</v>
      </c>
      <c r="D1176" s="56" t="s">
        <v>3729</v>
      </c>
      <c r="E1176" s="56" t="s">
        <v>3816</v>
      </c>
      <c r="G1176" s="57"/>
    </row>
    <row r="1177" spans="1:7" x14ac:dyDescent="0.45">
      <c r="A1177" s="56" t="s">
        <v>3817</v>
      </c>
      <c r="B1177" s="56" t="s">
        <v>3727</v>
      </c>
      <c r="C1177" s="56" t="s">
        <v>3818</v>
      </c>
      <c r="D1177" s="56" t="s">
        <v>3729</v>
      </c>
      <c r="E1177" s="56" t="s">
        <v>3819</v>
      </c>
      <c r="G1177" s="57"/>
    </row>
    <row r="1178" spans="1:7" x14ac:dyDescent="0.45">
      <c r="A1178" s="56" t="s">
        <v>3820</v>
      </c>
      <c r="B1178" s="56" t="s">
        <v>3727</v>
      </c>
      <c r="C1178" s="56" t="s">
        <v>3821</v>
      </c>
      <c r="D1178" s="56" t="s">
        <v>3729</v>
      </c>
      <c r="E1178" s="56" t="s">
        <v>3822</v>
      </c>
      <c r="G1178" s="57"/>
    </row>
    <row r="1179" spans="1:7" x14ac:dyDescent="0.45">
      <c r="A1179" s="56" t="s">
        <v>3823</v>
      </c>
      <c r="B1179" s="56" t="s">
        <v>3727</v>
      </c>
      <c r="C1179" s="56" t="s">
        <v>3824</v>
      </c>
      <c r="D1179" s="56" t="s">
        <v>3729</v>
      </c>
      <c r="E1179" s="56" t="s">
        <v>3825</v>
      </c>
      <c r="G1179" s="57"/>
    </row>
    <row r="1180" spans="1:7" x14ac:dyDescent="0.45">
      <c r="A1180" s="56" t="s">
        <v>3826</v>
      </c>
      <c r="B1180" s="56" t="s">
        <v>3727</v>
      </c>
      <c r="C1180" s="56" t="s">
        <v>3827</v>
      </c>
      <c r="D1180" s="56" t="s">
        <v>3729</v>
      </c>
      <c r="E1180" s="56" t="s">
        <v>3828</v>
      </c>
      <c r="G1180" s="57"/>
    </row>
    <row r="1181" spans="1:7" x14ac:dyDescent="0.45">
      <c r="A1181" s="56" t="s">
        <v>3829</v>
      </c>
      <c r="B1181" s="56" t="s">
        <v>3727</v>
      </c>
      <c r="C1181" s="56" t="s">
        <v>3830</v>
      </c>
      <c r="D1181" s="56" t="s">
        <v>3729</v>
      </c>
      <c r="E1181" s="56" t="s">
        <v>3831</v>
      </c>
      <c r="G1181" s="57"/>
    </row>
    <row r="1182" spans="1:7" x14ac:dyDescent="0.45">
      <c r="A1182" s="56" t="s">
        <v>3832</v>
      </c>
      <c r="B1182" s="56" t="s">
        <v>3727</v>
      </c>
      <c r="C1182" s="56" t="s">
        <v>3833</v>
      </c>
      <c r="D1182" s="56" t="s">
        <v>3729</v>
      </c>
      <c r="E1182" s="56" t="s">
        <v>3834</v>
      </c>
      <c r="G1182" s="57"/>
    </row>
    <row r="1183" spans="1:7" x14ac:dyDescent="0.45">
      <c r="A1183" s="56" t="s">
        <v>3835</v>
      </c>
      <c r="B1183" s="56" t="s">
        <v>3727</v>
      </c>
      <c r="C1183" s="56" t="s">
        <v>3836</v>
      </c>
      <c r="D1183" s="56" t="s">
        <v>3729</v>
      </c>
      <c r="E1183" s="56" t="s">
        <v>3837</v>
      </c>
      <c r="G1183" s="57"/>
    </row>
    <row r="1184" spans="1:7" x14ac:dyDescent="0.45">
      <c r="A1184" s="56" t="s">
        <v>3838</v>
      </c>
      <c r="B1184" s="56" t="s">
        <v>3727</v>
      </c>
      <c r="C1184" s="56" t="s">
        <v>3839</v>
      </c>
      <c r="D1184" s="56" t="s">
        <v>3729</v>
      </c>
      <c r="E1184" s="56" t="s">
        <v>3840</v>
      </c>
      <c r="G1184" s="57"/>
    </row>
    <row r="1185" spans="1:7" x14ac:dyDescent="0.45">
      <c r="A1185" s="56" t="s">
        <v>3841</v>
      </c>
      <c r="B1185" s="56" t="s">
        <v>3727</v>
      </c>
      <c r="C1185" s="56" t="s">
        <v>3842</v>
      </c>
      <c r="D1185" s="56" t="s">
        <v>3729</v>
      </c>
      <c r="E1185" s="56" t="s">
        <v>3843</v>
      </c>
      <c r="G1185" s="57"/>
    </row>
    <row r="1186" spans="1:7" x14ac:dyDescent="0.45">
      <c r="A1186" s="56" t="s">
        <v>3844</v>
      </c>
      <c r="B1186" s="56" t="s">
        <v>3727</v>
      </c>
      <c r="C1186" s="56" t="s">
        <v>3845</v>
      </c>
      <c r="D1186" s="56" t="s">
        <v>3729</v>
      </c>
      <c r="E1186" s="56" t="s">
        <v>3846</v>
      </c>
      <c r="G1186" s="57"/>
    </row>
    <row r="1187" spans="1:7" x14ac:dyDescent="0.45">
      <c r="A1187" s="56" t="s">
        <v>3847</v>
      </c>
      <c r="B1187" s="56" t="s">
        <v>3727</v>
      </c>
      <c r="C1187" s="56" t="s">
        <v>3848</v>
      </c>
      <c r="D1187" s="56" t="s">
        <v>3729</v>
      </c>
      <c r="E1187" s="56" t="s">
        <v>3849</v>
      </c>
      <c r="G1187" s="57"/>
    </row>
    <row r="1188" spans="1:7" x14ac:dyDescent="0.45">
      <c r="A1188" s="56" t="s">
        <v>3850</v>
      </c>
      <c r="B1188" s="56" t="s">
        <v>3727</v>
      </c>
      <c r="C1188" s="56" t="s">
        <v>3851</v>
      </c>
      <c r="D1188" s="56" t="s">
        <v>3729</v>
      </c>
      <c r="E1188" s="56" t="s">
        <v>3852</v>
      </c>
      <c r="G1188" s="57"/>
    </row>
    <row r="1189" spans="1:7" x14ac:dyDescent="0.45">
      <c r="A1189" s="56" t="s">
        <v>3853</v>
      </c>
      <c r="B1189" s="56" t="s">
        <v>3727</v>
      </c>
      <c r="C1189" s="56" t="s">
        <v>3854</v>
      </c>
      <c r="D1189" s="56" t="s">
        <v>3729</v>
      </c>
      <c r="E1189" s="56" t="s">
        <v>3855</v>
      </c>
      <c r="G1189" s="57"/>
    </row>
    <row r="1190" spans="1:7" x14ac:dyDescent="0.45">
      <c r="A1190" s="52" t="s">
        <v>3856</v>
      </c>
      <c r="B1190" s="52" t="s">
        <v>365</v>
      </c>
      <c r="C1190" s="53"/>
      <c r="D1190" s="54" t="s">
        <v>3857</v>
      </c>
      <c r="E1190" s="53"/>
      <c r="G1190" s="57"/>
    </row>
    <row r="1191" spans="1:7" x14ac:dyDescent="0.45">
      <c r="A1191" s="56" t="s">
        <v>3858</v>
      </c>
      <c r="B1191" s="56" t="s">
        <v>3859</v>
      </c>
      <c r="C1191" s="56" t="s">
        <v>3860</v>
      </c>
      <c r="D1191" s="56" t="s">
        <v>3861</v>
      </c>
      <c r="E1191" s="56" t="s">
        <v>3862</v>
      </c>
      <c r="G1191" s="57"/>
    </row>
    <row r="1192" spans="1:7" x14ac:dyDescent="0.45">
      <c r="A1192" s="56" t="s">
        <v>3863</v>
      </c>
      <c r="B1192" s="56" t="s">
        <v>3859</v>
      </c>
      <c r="C1192" s="56" t="s">
        <v>3864</v>
      </c>
      <c r="D1192" s="56" t="s">
        <v>3861</v>
      </c>
      <c r="E1192" s="56" t="s">
        <v>3865</v>
      </c>
      <c r="G1192" s="57"/>
    </row>
    <row r="1193" spans="1:7" x14ac:dyDescent="0.45">
      <c r="A1193" s="56" t="s">
        <v>3866</v>
      </c>
      <c r="B1193" s="56" t="s">
        <v>3859</v>
      </c>
      <c r="C1193" s="56" t="s">
        <v>3867</v>
      </c>
      <c r="D1193" s="56" t="s">
        <v>3861</v>
      </c>
      <c r="E1193" s="56" t="s">
        <v>3868</v>
      </c>
      <c r="G1193" s="57"/>
    </row>
    <row r="1194" spans="1:7" x14ac:dyDescent="0.45">
      <c r="A1194" s="56" t="s">
        <v>3869</v>
      </c>
      <c r="B1194" s="56" t="s">
        <v>3859</v>
      </c>
      <c r="C1194" s="56" t="s">
        <v>3870</v>
      </c>
      <c r="D1194" s="56" t="s">
        <v>3861</v>
      </c>
      <c r="E1194" s="56" t="s">
        <v>3871</v>
      </c>
      <c r="G1194" s="57"/>
    </row>
    <row r="1195" spans="1:7" x14ac:dyDescent="0.45">
      <c r="A1195" s="56" t="s">
        <v>3872</v>
      </c>
      <c r="B1195" s="56" t="s">
        <v>3859</v>
      </c>
      <c r="C1195" s="56" t="s">
        <v>3873</v>
      </c>
      <c r="D1195" s="56" t="s">
        <v>3861</v>
      </c>
      <c r="E1195" s="56" t="s">
        <v>3874</v>
      </c>
      <c r="G1195" s="57"/>
    </row>
    <row r="1196" spans="1:7" x14ac:dyDescent="0.45">
      <c r="A1196" s="56" t="s">
        <v>3875</v>
      </c>
      <c r="B1196" s="56" t="s">
        <v>3859</v>
      </c>
      <c r="C1196" s="56" t="s">
        <v>3876</v>
      </c>
      <c r="D1196" s="56" t="s">
        <v>3861</v>
      </c>
      <c r="E1196" s="56" t="s">
        <v>3877</v>
      </c>
      <c r="G1196" s="57"/>
    </row>
    <row r="1197" spans="1:7" x14ac:dyDescent="0.45">
      <c r="A1197" s="56" t="s">
        <v>3878</v>
      </c>
      <c r="B1197" s="56" t="s">
        <v>3859</v>
      </c>
      <c r="C1197" s="56" t="s">
        <v>3879</v>
      </c>
      <c r="D1197" s="56" t="s">
        <v>3861</v>
      </c>
      <c r="E1197" s="56" t="s">
        <v>3880</v>
      </c>
      <c r="G1197" s="57"/>
    </row>
    <row r="1198" spans="1:7" x14ac:dyDescent="0.45">
      <c r="A1198" s="56" t="s">
        <v>3881</v>
      </c>
      <c r="B1198" s="56" t="s">
        <v>3859</v>
      </c>
      <c r="C1198" s="56" t="s">
        <v>3882</v>
      </c>
      <c r="D1198" s="56" t="s">
        <v>3861</v>
      </c>
      <c r="E1198" s="56" t="s">
        <v>3883</v>
      </c>
      <c r="G1198" s="57"/>
    </row>
    <row r="1199" spans="1:7" x14ac:dyDescent="0.45">
      <c r="A1199" s="56" t="s">
        <v>3884</v>
      </c>
      <c r="B1199" s="56" t="s">
        <v>3859</v>
      </c>
      <c r="C1199" s="56" t="s">
        <v>3885</v>
      </c>
      <c r="D1199" s="56" t="s">
        <v>3861</v>
      </c>
      <c r="E1199" s="56" t="s">
        <v>3886</v>
      </c>
      <c r="G1199" s="57"/>
    </row>
    <row r="1200" spans="1:7" x14ac:dyDescent="0.45">
      <c r="A1200" s="56" t="s">
        <v>3887</v>
      </c>
      <c r="B1200" s="56" t="s">
        <v>3859</v>
      </c>
      <c r="C1200" s="56" t="s">
        <v>3888</v>
      </c>
      <c r="D1200" s="56" t="s">
        <v>3861</v>
      </c>
      <c r="E1200" s="56" t="s">
        <v>3889</v>
      </c>
      <c r="G1200" s="57"/>
    </row>
    <row r="1201" spans="1:7" x14ac:dyDescent="0.45">
      <c r="A1201" s="56" t="s">
        <v>3890</v>
      </c>
      <c r="B1201" s="56" t="s">
        <v>3859</v>
      </c>
      <c r="C1201" s="56" t="s">
        <v>3891</v>
      </c>
      <c r="D1201" s="56" t="s">
        <v>3861</v>
      </c>
      <c r="E1201" s="56" t="s">
        <v>3892</v>
      </c>
      <c r="G1201" s="57"/>
    </row>
    <row r="1202" spans="1:7" x14ac:dyDescent="0.45">
      <c r="A1202" s="56" t="s">
        <v>3893</v>
      </c>
      <c r="B1202" s="56" t="s">
        <v>3859</v>
      </c>
      <c r="C1202" s="56" t="s">
        <v>3894</v>
      </c>
      <c r="D1202" s="56" t="s">
        <v>3861</v>
      </c>
      <c r="E1202" s="56" t="s">
        <v>3895</v>
      </c>
      <c r="G1202" s="57"/>
    </row>
    <row r="1203" spans="1:7" x14ac:dyDescent="0.45">
      <c r="A1203" s="56" t="s">
        <v>3896</v>
      </c>
      <c r="B1203" s="56" t="s">
        <v>3859</v>
      </c>
      <c r="C1203" s="56" t="s">
        <v>3897</v>
      </c>
      <c r="D1203" s="56" t="s">
        <v>3861</v>
      </c>
      <c r="E1203" s="56" t="s">
        <v>3898</v>
      </c>
      <c r="G1203" s="57"/>
    </row>
    <row r="1204" spans="1:7" x14ac:dyDescent="0.45">
      <c r="A1204" s="56" t="s">
        <v>3899</v>
      </c>
      <c r="B1204" s="56" t="s">
        <v>3859</v>
      </c>
      <c r="C1204" s="56" t="s">
        <v>3900</v>
      </c>
      <c r="D1204" s="56" t="s">
        <v>3861</v>
      </c>
      <c r="E1204" s="56" t="s">
        <v>3901</v>
      </c>
      <c r="G1204" s="57"/>
    </row>
    <row r="1205" spans="1:7" x14ac:dyDescent="0.45">
      <c r="A1205" s="56" t="s">
        <v>3902</v>
      </c>
      <c r="B1205" s="56" t="s">
        <v>3859</v>
      </c>
      <c r="C1205" s="56" t="s">
        <v>3903</v>
      </c>
      <c r="D1205" s="56" t="s">
        <v>3861</v>
      </c>
      <c r="E1205" s="56" t="s">
        <v>3904</v>
      </c>
      <c r="G1205" s="57"/>
    </row>
    <row r="1206" spans="1:7" x14ac:dyDescent="0.45">
      <c r="A1206" s="56" t="s">
        <v>3905</v>
      </c>
      <c r="B1206" s="56" t="s">
        <v>3859</v>
      </c>
      <c r="C1206" s="56" t="s">
        <v>3906</v>
      </c>
      <c r="D1206" s="56" t="s">
        <v>3861</v>
      </c>
      <c r="E1206" s="56" t="s">
        <v>3907</v>
      </c>
      <c r="G1206" s="57"/>
    </row>
    <row r="1207" spans="1:7" x14ac:dyDescent="0.45">
      <c r="A1207" s="56" t="s">
        <v>3908</v>
      </c>
      <c r="B1207" s="56" t="s">
        <v>3859</v>
      </c>
      <c r="C1207" s="56" t="s">
        <v>3909</v>
      </c>
      <c r="D1207" s="56" t="s">
        <v>3861</v>
      </c>
      <c r="E1207" s="56" t="s">
        <v>3910</v>
      </c>
      <c r="G1207" s="57"/>
    </row>
    <row r="1208" spans="1:7" x14ac:dyDescent="0.45">
      <c r="A1208" s="56" t="s">
        <v>3911</v>
      </c>
      <c r="B1208" s="56" t="s">
        <v>3859</v>
      </c>
      <c r="C1208" s="56" t="s">
        <v>3912</v>
      </c>
      <c r="D1208" s="56" t="s">
        <v>3861</v>
      </c>
      <c r="E1208" s="56" t="s">
        <v>3913</v>
      </c>
      <c r="G1208" s="57"/>
    </row>
    <row r="1209" spans="1:7" x14ac:dyDescent="0.45">
      <c r="A1209" s="56" t="s">
        <v>3914</v>
      </c>
      <c r="B1209" s="56" t="s">
        <v>3859</v>
      </c>
      <c r="C1209" s="56" t="s">
        <v>3915</v>
      </c>
      <c r="D1209" s="56" t="s">
        <v>3861</v>
      </c>
      <c r="E1209" s="56" t="s">
        <v>3916</v>
      </c>
      <c r="G1209" s="57"/>
    </row>
    <row r="1210" spans="1:7" x14ac:dyDescent="0.45">
      <c r="A1210" s="56" t="s">
        <v>3917</v>
      </c>
      <c r="B1210" s="56" t="s">
        <v>3859</v>
      </c>
      <c r="C1210" s="56" t="s">
        <v>3918</v>
      </c>
      <c r="D1210" s="56" t="s">
        <v>3861</v>
      </c>
      <c r="E1210" s="56" t="s">
        <v>3919</v>
      </c>
      <c r="G1210" s="57"/>
    </row>
    <row r="1211" spans="1:7" x14ac:dyDescent="0.45">
      <c r="A1211" s="56" t="s">
        <v>3920</v>
      </c>
      <c r="B1211" s="56" t="s">
        <v>3859</v>
      </c>
      <c r="C1211" s="56" t="s">
        <v>3921</v>
      </c>
      <c r="D1211" s="56" t="s">
        <v>3861</v>
      </c>
      <c r="E1211" s="56" t="s">
        <v>3922</v>
      </c>
      <c r="G1211" s="57"/>
    </row>
    <row r="1212" spans="1:7" x14ac:dyDescent="0.45">
      <c r="A1212" s="56" t="s">
        <v>3923</v>
      </c>
      <c r="B1212" s="56" t="s">
        <v>3859</v>
      </c>
      <c r="C1212" s="56" t="s">
        <v>3924</v>
      </c>
      <c r="D1212" s="56" t="s">
        <v>3861</v>
      </c>
      <c r="E1212" s="56" t="s">
        <v>3925</v>
      </c>
      <c r="G1212" s="57"/>
    </row>
    <row r="1213" spans="1:7" x14ac:dyDescent="0.45">
      <c r="A1213" s="56" t="s">
        <v>3926</v>
      </c>
      <c r="B1213" s="56" t="s">
        <v>3859</v>
      </c>
      <c r="C1213" s="56" t="s">
        <v>3927</v>
      </c>
      <c r="D1213" s="56" t="s">
        <v>3861</v>
      </c>
      <c r="E1213" s="56" t="s">
        <v>3928</v>
      </c>
      <c r="G1213" s="57"/>
    </row>
    <row r="1214" spans="1:7" x14ac:dyDescent="0.45">
      <c r="A1214" s="56" t="s">
        <v>3929</v>
      </c>
      <c r="B1214" s="56" t="s">
        <v>3859</v>
      </c>
      <c r="C1214" s="56" t="s">
        <v>3930</v>
      </c>
      <c r="D1214" s="56" t="s">
        <v>3861</v>
      </c>
      <c r="E1214" s="56" t="s">
        <v>3931</v>
      </c>
      <c r="G1214" s="57"/>
    </row>
    <row r="1215" spans="1:7" x14ac:dyDescent="0.45">
      <c r="A1215" s="56" t="s">
        <v>3932</v>
      </c>
      <c r="B1215" s="56" t="s">
        <v>3859</v>
      </c>
      <c r="C1215" s="56" t="s">
        <v>3933</v>
      </c>
      <c r="D1215" s="56" t="s">
        <v>3861</v>
      </c>
      <c r="E1215" s="56" t="s">
        <v>3934</v>
      </c>
      <c r="G1215" s="57"/>
    </row>
    <row r="1216" spans="1:7" x14ac:dyDescent="0.45">
      <c r="A1216" s="56" t="s">
        <v>3935</v>
      </c>
      <c r="B1216" s="56" t="s">
        <v>3859</v>
      </c>
      <c r="C1216" s="56" t="s">
        <v>3936</v>
      </c>
      <c r="D1216" s="56" t="s">
        <v>3861</v>
      </c>
      <c r="E1216" s="56" t="s">
        <v>3937</v>
      </c>
      <c r="G1216" s="57"/>
    </row>
    <row r="1217" spans="1:7" x14ac:dyDescent="0.45">
      <c r="A1217" s="56" t="s">
        <v>3938</v>
      </c>
      <c r="B1217" s="56" t="s">
        <v>3859</v>
      </c>
      <c r="C1217" s="56" t="s">
        <v>3939</v>
      </c>
      <c r="D1217" s="56" t="s">
        <v>3861</v>
      </c>
      <c r="E1217" s="56" t="s">
        <v>3940</v>
      </c>
      <c r="G1217" s="57"/>
    </row>
    <row r="1218" spans="1:7" x14ac:dyDescent="0.45">
      <c r="A1218" s="56" t="s">
        <v>3941</v>
      </c>
      <c r="B1218" s="56" t="s">
        <v>3859</v>
      </c>
      <c r="C1218" s="56" t="s">
        <v>3942</v>
      </c>
      <c r="D1218" s="56" t="s">
        <v>3861</v>
      </c>
      <c r="E1218" s="56" t="s">
        <v>3943</v>
      </c>
      <c r="G1218" s="57"/>
    </row>
    <row r="1219" spans="1:7" x14ac:dyDescent="0.45">
      <c r="A1219" s="56" t="s">
        <v>3944</v>
      </c>
      <c r="B1219" s="56" t="s">
        <v>3859</v>
      </c>
      <c r="C1219" s="56" t="s">
        <v>3945</v>
      </c>
      <c r="D1219" s="56" t="s">
        <v>3861</v>
      </c>
      <c r="E1219" s="56" t="s">
        <v>3946</v>
      </c>
      <c r="G1219" s="57"/>
    </row>
    <row r="1220" spans="1:7" x14ac:dyDescent="0.45">
      <c r="A1220" s="56" t="s">
        <v>3947</v>
      </c>
      <c r="B1220" s="56" t="s">
        <v>3859</v>
      </c>
      <c r="C1220" s="56" t="s">
        <v>3948</v>
      </c>
      <c r="D1220" s="56" t="s">
        <v>3861</v>
      </c>
      <c r="E1220" s="56" t="s">
        <v>3949</v>
      </c>
      <c r="G1220" s="57"/>
    </row>
    <row r="1221" spans="1:7" x14ac:dyDescent="0.45">
      <c r="A1221" s="56" t="s">
        <v>3950</v>
      </c>
      <c r="B1221" s="56" t="s">
        <v>3859</v>
      </c>
      <c r="C1221" s="56" t="s">
        <v>3951</v>
      </c>
      <c r="D1221" s="56" t="s">
        <v>3861</v>
      </c>
      <c r="E1221" s="56" t="s">
        <v>3952</v>
      </c>
      <c r="G1221" s="57"/>
    </row>
    <row r="1222" spans="1:7" x14ac:dyDescent="0.45">
      <c r="A1222" s="56" t="s">
        <v>3953</v>
      </c>
      <c r="B1222" s="56" t="s">
        <v>3859</v>
      </c>
      <c r="C1222" s="56" t="s">
        <v>3954</v>
      </c>
      <c r="D1222" s="56" t="s">
        <v>3861</v>
      </c>
      <c r="E1222" s="56" t="s">
        <v>3955</v>
      </c>
      <c r="G1222" s="57"/>
    </row>
    <row r="1223" spans="1:7" x14ac:dyDescent="0.45">
      <c r="A1223" s="56" t="s">
        <v>3956</v>
      </c>
      <c r="B1223" s="56" t="s">
        <v>3859</v>
      </c>
      <c r="C1223" s="56" t="s">
        <v>3957</v>
      </c>
      <c r="D1223" s="56" t="s">
        <v>3861</v>
      </c>
      <c r="E1223" s="56" t="s">
        <v>3958</v>
      </c>
      <c r="G1223" s="57"/>
    </row>
    <row r="1224" spans="1:7" x14ac:dyDescent="0.45">
      <c r="A1224" s="56" t="s">
        <v>3959</v>
      </c>
      <c r="B1224" s="56" t="s">
        <v>3859</v>
      </c>
      <c r="C1224" s="56" t="s">
        <v>3960</v>
      </c>
      <c r="D1224" s="56" t="s">
        <v>3861</v>
      </c>
      <c r="E1224" s="56" t="s">
        <v>3961</v>
      </c>
      <c r="G1224" s="57"/>
    </row>
    <row r="1225" spans="1:7" x14ac:dyDescent="0.45">
      <c r="A1225" s="56" t="s">
        <v>3962</v>
      </c>
      <c r="B1225" s="56" t="s">
        <v>3859</v>
      </c>
      <c r="C1225" s="56" t="s">
        <v>3963</v>
      </c>
      <c r="D1225" s="56" t="s">
        <v>3861</v>
      </c>
      <c r="E1225" s="56" t="s">
        <v>3964</v>
      </c>
      <c r="G1225" s="57"/>
    </row>
    <row r="1226" spans="1:7" x14ac:dyDescent="0.45">
      <c r="A1226" s="56" t="s">
        <v>3965</v>
      </c>
      <c r="B1226" s="56" t="s">
        <v>3859</v>
      </c>
      <c r="C1226" s="56" t="s">
        <v>3966</v>
      </c>
      <c r="D1226" s="56" t="s">
        <v>3861</v>
      </c>
      <c r="E1226" s="56" t="s">
        <v>579</v>
      </c>
      <c r="G1226" s="57"/>
    </row>
    <row r="1227" spans="1:7" x14ac:dyDescent="0.45">
      <c r="A1227" s="56" t="s">
        <v>3967</v>
      </c>
      <c r="B1227" s="56" t="s">
        <v>3859</v>
      </c>
      <c r="C1227" s="56" t="s">
        <v>3848</v>
      </c>
      <c r="D1227" s="56" t="s">
        <v>3861</v>
      </c>
      <c r="E1227" s="56" t="s">
        <v>3849</v>
      </c>
      <c r="G1227" s="57"/>
    </row>
    <row r="1228" spans="1:7" x14ac:dyDescent="0.45">
      <c r="A1228" s="56" t="s">
        <v>3968</v>
      </c>
      <c r="B1228" s="56" t="s">
        <v>3859</v>
      </c>
      <c r="C1228" s="56" t="s">
        <v>3969</v>
      </c>
      <c r="D1228" s="56" t="s">
        <v>3861</v>
      </c>
      <c r="E1228" s="56" t="s">
        <v>3970</v>
      </c>
      <c r="G1228" s="57"/>
    </row>
    <row r="1229" spans="1:7" x14ac:dyDescent="0.45">
      <c r="A1229" s="56" t="s">
        <v>3971</v>
      </c>
      <c r="B1229" s="56" t="s">
        <v>3859</v>
      </c>
      <c r="C1229" s="56" t="s">
        <v>3972</v>
      </c>
      <c r="D1229" s="56" t="s">
        <v>3861</v>
      </c>
      <c r="E1229" s="56" t="s">
        <v>3973</v>
      </c>
      <c r="G1229" s="57"/>
    </row>
    <row r="1230" spans="1:7" x14ac:dyDescent="0.45">
      <c r="A1230" s="56" t="s">
        <v>3974</v>
      </c>
      <c r="B1230" s="56" t="s">
        <v>3859</v>
      </c>
      <c r="C1230" s="56" t="s">
        <v>3975</v>
      </c>
      <c r="D1230" s="56" t="s">
        <v>3861</v>
      </c>
      <c r="E1230" s="56" t="s">
        <v>3976</v>
      </c>
      <c r="G1230" s="57"/>
    </row>
    <row r="1231" spans="1:7" x14ac:dyDescent="0.45">
      <c r="A1231" s="56" t="s">
        <v>3977</v>
      </c>
      <c r="B1231" s="56" t="s">
        <v>3859</v>
      </c>
      <c r="C1231" s="56" t="s">
        <v>3978</v>
      </c>
      <c r="D1231" s="56" t="s">
        <v>3861</v>
      </c>
      <c r="E1231" s="56" t="s">
        <v>3979</v>
      </c>
      <c r="G1231" s="57"/>
    </row>
    <row r="1232" spans="1:7" x14ac:dyDescent="0.45">
      <c r="A1232" s="52" t="s">
        <v>3980</v>
      </c>
      <c r="B1232" s="52" t="s">
        <v>369</v>
      </c>
      <c r="C1232" s="53"/>
      <c r="D1232" s="54" t="s">
        <v>3981</v>
      </c>
      <c r="E1232" s="53"/>
      <c r="G1232" s="57"/>
    </row>
    <row r="1233" spans="1:7" x14ac:dyDescent="0.45">
      <c r="A1233" s="56" t="s">
        <v>3982</v>
      </c>
      <c r="B1233" s="56" t="s">
        <v>3983</v>
      </c>
      <c r="C1233" s="56" t="s">
        <v>3984</v>
      </c>
      <c r="D1233" s="56" t="s">
        <v>3985</v>
      </c>
      <c r="E1233" s="56" t="s">
        <v>3986</v>
      </c>
      <c r="G1233" s="57"/>
    </row>
    <row r="1234" spans="1:7" x14ac:dyDescent="0.45">
      <c r="A1234" s="56" t="s">
        <v>3987</v>
      </c>
      <c r="B1234" s="56" t="s">
        <v>3983</v>
      </c>
      <c r="C1234" s="56" t="s">
        <v>3988</v>
      </c>
      <c r="D1234" s="56" t="s">
        <v>3985</v>
      </c>
      <c r="E1234" s="56" t="s">
        <v>3989</v>
      </c>
      <c r="G1234" s="57"/>
    </row>
    <row r="1235" spans="1:7" x14ac:dyDescent="0.45">
      <c r="A1235" s="56" t="s">
        <v>3990</v>
      </c>
      <c r="B1235" s="56" t="s">
        <v>3983</v>
      </c>
      <c r="C1235" s="56" t="s">
        <v>3991</v>
      </c>
      <c r="D1235" s="56" t="s">
        <v>3985</v>
      </c>
      <c r="E1235" s="56" t="s">
        <v>3992</v>
      </c>
      <c r="G1235" s="57"/>
    </row>
    <row r="1236" spans="1:7" x14ac:dyDescent="0.45">
      <c r="A1236" s="56" t="s">
        <v>3993</v>
      </c>
      <c r="B1236" s="56" t="s">
        <v>3983</v>
      </c>
      <c r="C1236" s="56" t="s">
        <v>3994</v>
      </c>
      <c r="D1236" s="56" t="s">
        <v>3985</v>
      </c>
      <c r="E1236" s="56" t="s">
        <v>3995</v>
      </c>
      <c r="G1236" s="57"/>
    </row>
    <row r="1237" spans="1:7" x14ac:dyDescent="0.45">
      <c r="A1237" s="56" t="s">
        <v>3996</v>
      </c>
      <c r="B1237" s="56" t="s">
        <v>3983</v>
      </c>
      <c r="C1237" s="56" t="s">
        <v>3997</v>
      </c>
      <c r="D1237" s="56" t="s">
        <v>3985</v>
      </c>
      <c r="E1237" s="56" t="s">
        <v>3998</v>
      </c>
      <c r="G1237" s="57"/>
    </row>
    <row r="1238" spans="1:7" x14ac:dyDescent="0.45">
      <c r="A1238" s="56" t="s">
        <v>3999</v>
      </c>
      <c r="B1238" s="56" t="s">
        <v>3983</v>
      </c>
      <c r="C1238" s="56" t="s">
        <v>4000</v>
      </c>
      <c r="D1238" s="56" t="s">
        <v>3985</v>
      </c>
      <c r="E1238" s="56" t="s">
        <v>4001</v>
      </c>
      <c r="G1238" s="57"/>
    </row>
    <row r="1239" spans="1:7" x14ac:dyDescent="0.45">
      <c r="A1239" s="56" t="s">
        <v>4002</v>
      </c>
      <c r="B1239" s="56" t="s">
        <v>3983</v>
      </c>
      <c r="C1239" s="56" t="s">
        <v>4003</v>
      </c>
      <c r="D1239" s="56" t="s">
        <v>3985</v>
      </c>
      <c r="E1239" s="56" t="s">
        <v>4004</v>
      </c>
      <c r="G1239" s="57"/>
    </row>
    <row r="1240" spans="1:7" x14ac:dyDescent="0.45">
      <c r="A1240" s="56" t="s">
        <v>4005</v>
      </c>
      <c r="B1240" s="56" t="s">
        <v>3983</v>
      </c>
      <c r="C1240" s="56" t="s">
        <v>4006</v>
      </c>
      <c r="D1240" s="56" t="s">
        <v>3985</v>
      </c>
      <c r="E1240" s="56" t="s">
        <v>4007</v>
      </c>
      <c r="G1240" s="57"/>
    </row>
    <row r="1241" spans="1:7" x14ac:dyDescent="0.45">
      <c r="A1241" s="56" t="s">
        <v>4008</v>
      </c>
      <c r="B1241" s="56" t="s">
        <v>3983</v>
      </c>
      <c r="C1241" s="56" t="s">
        <v>4009</v>
      </c>
      <c r="D1241" s="56" t="s">
        <v>3985</v>
      </c>
      <c r="E1241" s="56" t="s">
        <v>4010</v>
      </c>
      <c r="G1241" s="57"/>
    </row>
    <row r="1242" spans="1:7" x14ac:dyDescent="0.45">
      <c r="A1242" s="56" t="s">
        <v>4011</v>
      </c>
      <c r="B1242" s="56" t="s">
        <v>3983</v>
      </c>
      <c r="C1242" s="56" t="s">
        <v>4012</v>
      </c>
      <c r="D1242" s="56" t="s">
        <v>3985</v>
      </c>
      <c r="E1242" s="56" t="s">
        <v>4013</v>
      </c>
      <c r="G1242" s="57"/>
    </row>
    <row r="1243" spans="1:7" x14ac:dyDescent="0.45">
      <c r="A1243" s="56" t="s">
        <v>4014</v>
      </c>
      <c r="B1243" s="56" t="s">
        <v>3983</v>
      </c>
      <c r="C1243" s="56" t="s">
        <v>4015</v>
      </c>
      <c r="D1243" s="56" t="s">
        <v>3985</v>
      </c>
      <c r="E1243" s="56" t="s">
        <v>4016</v>
      </c>
      <c r="G1243" s="57"/>
    </row>
    <row r="1244" spans="1:7" x14ac:dyDescent="0.45">
      <c r="A1244" s="56" t="s">
        <v>4017</v>
      </c>
      <c r="B1244" s="56" t="s">
        <v>3983</v>
      </c>
      <c r="C1244" s="56" t="s">
        <v>4018</v>
      </c>
      <c r="D1244" s="56" t="s">
        <v>3985</v>
      </c>
      <c r="E1244" s="56" t="s">
        <v>4019</v>
      </c>
      <c r="G1244" s="57"/>
    </row>
    <row r="1245" spans="1:7" x14ac:dyDescent="0.45">
      <c r="A1245" s="56" t="s">
        <v>4020</v>
      </c>
      <c r="B1245" s="56" t="s">
        <v>3983</v>
      </c>
      <c r="C1245" s="56" t="s">
        <v>4021</v>
      </c>
      <c r="D1245" s="56" t="s">
        <v>3985</v>
      </c>
      <c r="E1245" s="56" t="s">
        <v>4022</v>
      </c>
      <c r="G1245" s="57"/>
    </row>
    <row r="1246" spans="1:7" x14ac:dyDescent="0.45">
      <c r="A1246" s="56" t="s">
        <v>4023</v>
      </c>
      <c r="B1246" s="56" t="s">
        <v>3983</v>
      </c>
      <c r="C1246" s="56" t="s">
        <v>4024</v>
      </c>
      <c r="D1246" s="56" t="s">
        <v>3985</v>
      </c>
      <c r="E1246" s="56" t="s">
        <v>4025</v>
      </c>
      <c r="G1246" s="57"/>
    </row>
    <row r="1247" spans="1:7" x14ac:dyDescent="0.45">
      <c r="A1247" s="56" t="s">
        <v>4026</v>
      </c>
      <c r="B1247" s="56" t="s">
        <v>3983</v>
      </c>
      <c r="C1247" s="56" t="s">
        <v>4027</v>
      </c>
      <c r="D1247" s="56" t="s">
        <v>3985</v>
      </c>
      <c r="E1247" s="56" t="s">
        <v>4028</v>
      </c>
      <c r="G1247" s="57"/>
    </row>
    <row r="1248" spans="1:7" x14ac:dyDescent="0.45">
      <c r="A1248" s="56" t="s">
        <v>4029</v>
      </c>
      <c r="B1248" s="56" t="s">
        <v>3983</v>
      </c>
      <c r="C1248" s="56" t="s">
        <v>4030</v>
      </c>
      <c r="D1248" s="56" t="s">
        <v>3985</v>
      </c>
      <c r="E1248" s="56" t="s">
        <v>4031</v>
      </c>
      <c r="G1248" s="57"/>
    </row>
    <row r="1249" spans="1:7" x14ac:dyDescent="0.45">
      <c r="A1249" s="56" t="s">
        <v>4032</v>
      </c>
      <c r="B1249" s="56" t="s">
        <v>3983</v>
      </c>
      <c r="C1249" s="56" t="s">
        <v>4033</v>
      </c>
      <c r="D1249" s="56" t="s">
        <v>3985</v>
      </c>
      <c r="E1249" s="56" t="s">
        <v>4034</v>
      </c>
      <c r="G1249" s="57"/>
    </row>
    <row r="1250" spans="1:7" x14ac:dyDescent="0.45">
      <c r="A1250" s="56" t="s">
        <v>4035</v>
      </c>
      <c r="B1250" s="56" t="s">
        <v>3983</v>
      </c>
      <c r="C1250" s="56" t="s">
        <v>1362</v>
      </c>
      <c r="D1250" s="56" t="s">
        <v>3985</v>
      </c>
      <c r="E1250" s="56" t="s">
        <v>4036</v>
      </c>
      <c r="G1250" s="57"/>
    </row>
    <row r="1251" spans="1:7" x14ac:dyDescent="0.45">
      <c r="A1251" s="56" t="s">
        <v>4037</v>
      </c>
      <c r="B1251" s="56" t="s">
        <v>3983</v>
      </c>
      <c r="C1251" s="56" t="s">
        <v>4038</v>
      </c>
      <c r="D1251" s="56" t="s">
        <v>3985</v>
      </c>
      <c r="E1251" s="56" t="s">
        <v>4039</v>
      </c>
      <c r="G1251" s="57"/>
    </row>
    <row r="1252" spans="1:7" x14ac:dyDescent="0.45">
      <c r="A1252" s="56" t="s">
        <v>4040</v>
      </c>
      <c r="B1252" s="56" t="s">
        <v>3983</v>
      </c>
      <c r="C1252" s="56" t="s">
        <v>4041</v>
      </c>
      <c r="D1252" s="56" t="s">
        <v>3985</v>
      </c>
      <c r="E1252" s="56" t="s">
        <v>4042</v>
      </c>
      <c r="G1252" s="57"/>
    </row>
    <row r="1253" spans="1:7" x14ac:dyDescent="0.45">
      <c r="A1253" s="56" t="s">
        <v>4043</v>
      </c>
      <c r="B1253" s="56" t="s">
        <v>3983</v>
      </c>
      <c r="C1253" s="56" t="s">
        <v>4044</v>
      </c>
      <c r="D1253" s="56" t="s">
        <v>3985</v>
      </c>
      <c r="E1253" s="56" t="s">
        <v>4045</v>
      </c>
      <c r="G1253" s="57"/>
    </row>
    <row r="1254" spans="1:7" x14ac:dyDescent="0.45">
      <c r="A1254" s="56" t="s">
        <v>4046</v>
      </c>
      <c r="B1254" s="56" t="s">
        <v>3983</v>
      </c>
      <c r="C1254" s="56" t="s">
        <v>4047</v>
      </c>
      <c r="D1254" s="56" t="s">
        <v>3985</v>
      </c>
      <c r="E1254" s="56" t="s">
        <v>4048</v>
      </c>
      <c r="G1254" s="57"/>
    </row>
    <row r="1255" spans="1:7" x14ac:dyDescent="0.45">
      <c r="A1255" s="56" t="s">
        <v>4049</v>
      </c>
      <c r="B1255" s="56" t="s">
        <v>3983</v>
      </c>
      <c r="C1255" s="56" t="s">
        <v>4050</v>
      </c>
      <c r="D1255" s="56" t="s">
        <v>3985</v>
      </c>
      <c r="E1255" s="56" t="s">
        <v>4051</v>
      </c>
      <c r="G1255" s="57"/>
    </row>
    <row r="1256" spans="1:7" x14ac:dyDescent="0.45">
      <c r="A1256" s="56" t="s">
        <v>4052</v>
      </c>
      <c r="B1256" s="56" t="s">
        <v>3983</v>
      </c>
      <c r="C1256" s="56" t="s">
        <v>4053</v>
      </c>
      <c r="D1256" s="56" t="s">
        <v>3985</v>
      </c>
      <c r="E1256" s="56" t="s">
        <v>4054</v>
      </c>
      <c r="G1256" s="57"/>
    </row>
    <row r="1257" spans="1:7" x14ac:dyDescent="0.45">
      <c r="A1257" s="56" t="s">
        <v>4055</v>
      </c>
      <c r="B1257" s="56" t="s">
        <v>3983</v>
      </c>
      <c r="C1257" s="56" t="s">
        <v>4056</v>
      </c>
      <c r="D1257" s="56" t="s">
        <v>3985</v>
      </c>
      <c r="E1257" s="56" t="s">
        <v>4057</v>
      </c>
      <c r="G1257" s="57"/>
    </row>
    <row r="1258" spans="1:7" x14ac:dyDescent="0.45">
      <c r="A1258" s="56" t="s">
        <v>4058</v>
      </c>
      <c r="B1258" s="56" t="s">
        <v>3983</v>
      </c>
      <c r="C1258" s="56" t="s">
        <v>4059</v>
      </c>
      <c r="D1258" s="56" t="s">
        <v>3985</v>
      </c>
      <c r="E1258" s="56" t="s">
        <v>4060</v>
      </c>
      <c r="G1258" s="57"/>
    </row>
    <row r="1259" spans="1:7" x14ac:dyDescent="0.45">
      <c r="A1259" s="56" t="s">
        <v>4061</v>
      </c>
      <c r="B1259" s="56" t="s">
        <v>3983</v>
      </c>
      <c r="C1259" s="56" t="s">
        <v>4062</v>
      </c>
      <c r="D1259" s="56" t="s">
        <v>3985</v>
      </c>
      <c r="E1259" s="56" t="s">
        <v>4063</v>
      </c>
      <c r="G1259" s="57"/>
    </row>
    <row r="1260" spans="1:7" x14ac:dyDescent="0.45">
      <c r="A1260" s="56" t="s">
        <v>4064</v>
      </c>
      <c r="B1260" s="56" t="s">
        <v>3983</v>
      </c>
      <c r="C1260" s="56" t="s">
        <v>4065</v>
      </c>
      <c r="D1260" s="56" t="s">
        <v>3985</v>
      </c>
      <c r="E1260" s="56" t="s">
        <v>4066</v>
      </c>
      <c r="G1260" s="57"/>
    </row>
    <row r="1261" spans="1:7" x14ac:dyDescent="0.45">
      <c r="A1261" s="56" t="s">
        <v>4067</v>
      </c>
      <c r="B1261" s="56" t="s">
        <v>3983</v>
      </c>
      <c r="C1261" s="56" t="s">
        <v>4068</v>
      </c>
      <c r="D1261" s="56" t="s">
        <v>3985</v>
      </c>
      <c r="E1261" s="56" t="s">
        <v>4069</v>
      </c>
      <c r="G1261" s="57"/>
    </row>
    <row r="1262" spans="1:7" x14ac:dyDescent="0.45">
      <c r="A1262" s="56" t="s">
        <v>4070</v>
      </c>
      <c r="B1262" s="56" t="s">
        <v>3983</v>
      </c>
      <c r="C1262" s="56" t="s">
        <v>4071</v>
      </c>
      <c r="D1262" s="56" t="s">
        <v>3985</v>
      </c>
      <c r="E1262" s="56" t="s">
        <v>4072</v>
      </c>
      <c r="G1262" s="57"/>
    </row>
    <row r="1263" spans="1:7" x14ac:dyDescent="0.45">
      <c r="A1263" s="56" t="s">
        <v>4073</v>
      </c>
      <c r="B1263" s="56" t="s">
        <v>3983</v>
      </c>
      <c r="C1263" s="56" t="s">
        <v>4074</v>
      </c>
      <c r="D1263" s="56" t="s">
        <v>3985</v>
      </c>
      <c r="E1263" s="56" t="s">
        <v>4075</v>
      </c>
      <c r="G1263" s="57"/>
    </row>
    <row r="1264" spans="1:7" x14ac:dyDescent="0.45">
      <c r="A1264" s="56" t="s">
        <v>4076</v>
      </c>
      <c r="B1264" s="56" t="s">
        <v>3983</v>
      </c>
      <c r="C1264" s="56" t="s">
        <v>4077</v>
      </c>
      <c r="D1264" s="56" t="s">
        <v>3985</v>
      </c>
      <c r="E1264" s="56" t="s">
        <v>4078</v>
      </c>
      <c r="G1264" s="57"/>
    </row>
    <row r="1265" spans="1:7" x14ac:dyDescent="0.45">
      <c r="A1265" s="56" t="s">
        <v>4079</v>
      </c>
      <c r="B1265" s="56" t="s">
        <v>3983</v>
      </c>
      <c r="C1265" s="56" t="s">
        <v>4080</v>
      </c>
      <c r="D1265" s="56" t="s">
        <v>3985</v>
      </c>
      <c r="E1265" s="56" t="s">
        <v>4081</v>
      </c>
      <c r="G1265" s="57"/>
    </row>
    <row r="1266" spans="1:7" x14ac:dyDescent="0.45">
      <c r="A1266" s="56" t="s">
        <v>4082</v>
      </c>
      <c r="B1266" s="56" t="s">
        <v>3983</v>
      </c>
      <c r="C1266" s="56" t="s">
        <v>4083</v>
      </c>
      <c r="D1266" s="56" t="s">
        <v>3985</v>
      </c>
      <c r="E1266" s="56" t="s">
        <v>4084</v>
      </c>
      <c r="G1266" s="57"/>
    </row>
    <row r="1267" spans="1:7" x14ac:dyDescent="0.45">
      <c r="A1267" s="56" t="s">
        <v>4085</v>
      </c>
      <c r="B1267" s="56" t="s">
        <v>3983</v>
      </c>
      <c r="C1267" s="56" t="s">
        <v>4086</v>
      </c>
      <c r="D1267" s="56" t="s">
        <v>3985</v>
      </c>
      <c r="E1267" s="56" t="s">
        <v>4087</v>
      </c>
      <c r="G1267" s="57"/>
    </row>
    <row r="1268" spans="1:7" x14ac:dyDescent="0.45">
      <c r="A1268" s="56" t="s">
        <v>4088</v>
      </c>
      <c r="B1268" s="56" t="s">
        <v>3983</v>
      </c>
      <c r="C1268" s="56" t="s">
        <v>4089</v>
      </c>
      <c r="D1268" s="56" t="s">
        <v>3985</v>
      </c>
      <c r="E1268" s="56" t="s">
        <v>4090</v>
      </c>
      <c r="G1268" s="57"/>
    </row>
    <row r="1269" spans="1:7" x14ac:dyDescent="0.45">
      <c r="A1269" s="56" t="s">
        <v>4091</v>
      </c>
      <c r="B1269" s="56" t="s">
        <v>3983</v>
      </c>
      <c r="C1269" s="56" t="s">
        <v>4092</v>
      </c>
      <c r="D1269" s="56" t="s">
        <v>3985</v>
      </c>
      <c r="E1269" s="56" t="s">
        <v>4093</v>
      </c>
      <c r="G1269" s="57"/>
    </row>
    <row r="1270" spans="1:7" x14ac:dyDescent="0.45">
      <c r="A1270" s="56" t="s">
        <v>4094</v>
      </c>
      <c r="B1270" s="56" t="s">
        <v>3983</v>
      </c>
      <c r="C1270" s="56" t="s">
        <v>2932</v>
      </c>
      <c r="D1270" s="56" t="s">
        <v>3985</v>
      </c>
      <c r="E1270" s="56" t="s">
        <v>2933</v>
      </c>
      <c r="G1270" s="57"/>
    </row>
    <row r="1271" spans="1:7" x14ac:dyDescent="0.45">
      <c r="A1271" s="56" t="s">
        <v>4095</v>
      </c>
      <c r="B1271" s="56" t="s">
        <v>3983</v>
      </c>
      <c r="C1271" s="56" t="s">
        <v>4096</v>
      </c>
      <c r="D1271" s="56" t="s">
        <v>3985</v>
      </c>
      <c r="E1271" s="56" t="s">
        <v>4097</v>
      </c>
      <c r="G1271" s="57"/>
    </row>
    <row r="1272" spans="1:7" x14ac:dyDescent="0.45">
      <c r="A1272" s="52" t="s">
        <v>4098</v>
      </c>
      <c r="B1272" s="52" t="s">
        <v>373</v>
      </c>
      <c r="C1272" s="53"/>
      <c r="D1272" s="54" t="s">
        <v>4099</v>
      </c>
      <c r="E1272" s="53"/>
      <c r="G1272" s="57"/>
    </row>
    <row r="1273" spans="1:7" x14ac:dyDescent="0.45">
      <c r="A1273" s="56" t="s">
        <v>4100</v>
      </c>
      <c r="B1273" s="56" t="s">
        <v>4101</v>
      </c>
      <c r="C1273" s="56" t="s">
        <v>4102</v>
      </c>
      <c r="D1273" s="56" t="s">
        <v>4103</v>
      </c>
      <c r="E1273" s="56" t="s">
        <v>4104</v>
      </c>
      <c r="G1273" s="57"/>
    </row>
    <row r="1274" spans="1:7" x14ac:dyDescent="0.45">
      <c r="A1274" s="56" t="s">
        <v>4105</v>
      </c>
      <c r="B1274" s="56" t="s">
        <v>4101</v>
      </c>
      <c r="C1274" s="56" t="s">
        <v>4106</v>
      </c>
      <c r="D1274" s="56" t="s">
        <v>4103</v>
      </c>
      <c r="E1274" s="56" t="s">
        <v>4107</v>
      </c>
      <c r="G1274" s="57"/>
    </row>
    <row r="1275" spans="1:7" x14ac:dyDescent="0.45">
      <c r="A1275" s="56" t="s">
        <v>4108</v>
      </c>
      <c r="B1275" s="56" t="s">
        <v>4101</v>
      </c>
      <c r="C1275" s="56" t="s">
        <v>4109</v>
      </c>
      <c r="D1275" s="56" t="s">
        <v>4103</v>
      </c>
      <c r="E1275" s="56" t="s">
        <v>4110</v>
      </c>
      <c r="G1275" s="57"/>
    </row>
    <row r="1276" spans="1:7" x14ac:dyDescent="0.45">
      <c r="A1276" s="56" t="s">
        <v>4111</v>
      </c>
      <c r="B1276" s="56" t="s">
        <v>4101</v>
      </c>
      <c r="C1276" s="56" t="s">
        <v>4112</v>
      </c>
      <c r="D1276" s="56" t="s">
        <v>4103</v>
      </c>
      <c r="E1276" s="56" t="s">
        <v>4113</v>
      </c>
      <c r="G1276" s="57"/>
    </row>
    <row r="1277" spans="1:7" x14ac:dyDescent="0.45">
      <c r="A1277" s="56" t="s">
        <v>4114</v>
      </c>
      <c r="B1277" s="56" t="s">
        <v>4101</v>
      </c>
      <c r="C1277" s="56" t="s">
        <v>4115</v>
      </c>
      <c r="D1277" s="56" t="s">
        <v>4103</v>
      </c>
      <c r="E1277" s="56" t="s">
        <v>4116</v>
      </c>
      <c r="G1277" s="57"/>
    </row>
    <row r="1278" spans="1:7" x14ac:dyDescent="0.45">
      <c r="A1278" s="56" t="s">
        <v>4117</v>
      </c>
      <c r="B1278" s="56" t="s">
        <v>4101</v>
      </c>
      <c r="C1278" s="56" t="s">
        <v>4118</v>
      </c>
      <c r="D1278" s="56" t="s">
        <v>4103</v>
      </c>
      <c r="E1278" s="56" t="s">
        <v>4119</v>
      </c>
      <c r="G1278" s="57"/>
    </row>
    <row r="1279" spans="1:7" x14ac:dyDescent="0.45">
      <c r="A1279" s="56" t="s">
        <v>4120</v>
      </c>
      <c r="B1279" s="56" t="s">
        <v>4101</v>
      </c>
      <c r="C1279" s="56" t="s">
        <v>4121</v>
      </c>
      <c r="D1279" s="56" t="s">
        <v>4103</v>
      </c>
      <c r="E1279" s="56" t="s">
        <v>4122</v>
      </c>
      <c r="G1279" s="57"/>
    </row>
    <row r="1280" spans="1:7" x14ac:dyDescent="0.45">
      <c r="A1280" s="56" t="s">
        <v>4123</v>
      </c>
      <c r="B1280" s="56" t="s">
        <v>4101</v>
      </c>
      <c r="C1280" s="56" t="s">
        <v>4124</v>
      </c>
      <c r="D1280" s="56" t="s">
        <v>4103</v>
      </c>
      <c r="E1280" s="56" t="s">
        <v>4125</v>
      </c>
      <c r="G1280" s="57"/>
    </row>
    <row r="1281" spans="1:7" x14ac:dyDescent="0.45">
      <c r="A1281" s="56" t="s">
        <v>4126</v>
      </c>
      <c r="B1281" s="56" t="s">
        <v>4101</v>
      </c>
      <c r="C1281" s="56" t="s">
        <v>4127</v>
      </c>
      <c r="D1281" s="56" t="s">
        <v>4103</v>
      </c>
      <c r="E1281" s="56" t="s">
        <v>4128</v>
      </c>
      <c r="G1281" s="57"/>
    </row>
    <row r="1282" spans="1:7" x14ac:dyDescent="0.45">
      <c r="A1282" s="56" t="s">
        <v>4129</v>
      </c>
      <c r="B1282" s="56" t="s">
        <v>4101</v>
      </c>
      <c r="C1282" s="56" t="s">
        <v>4130</v>
      </c>
      <c r="D1282" s="56" t="s">
        <v>4103</v>
      </c>
      <c r="E1282" s="56" t="s">
        <v>4131</v>
      </c>
      <c r="G1282" s="57"/>
    </row>
    <row r="1283" spans="1:7" x14ac:dyDescent="0.45">
      <c r="A1283" s="56" t="s">
        <v>4132</v>
      </c>
      <c r="B1283" s="56" t="s">
        <v>4101</v>
      </c>
      <c r="C1283" s="56" t="s">
        <v>4133</v>
      </c>
      <c r="D1283" s="56" t="s">
        <v>4103</v>
      </c>
      <c r="E1283" s="56" t="s">
        <v>4134</v>
      </c>
      <c r="G1283" s="57"/>
    </row>
    <row r="1284" spans="1:7" x14ac:dyDescent="0.45">
      <c r="A1284" s="56" t="s">
        <v>4135</v>
      </c>
      <c r="B1284" s="56" t="s">
        <v>4101</v>
      </c>
      <c r="C1284" s="56" t="s">
        <v>4136</v>
      </c>
      <c r="D1284" s="56" t="s">
        <v>4103</v>
      </c>
      <c r="E1284" s="56" t="s">
        <v>4137</v>
      </c>
      <c r="G1284" s="57"/>
    </row>
    <row r="1285" spans="1:7" x14ac:dyDescent="0.45">
      <c r="A1285" s="56" t="s">
        <v>4138</v>
      </c>
      <c r="B1285" s="56" t="s">
        <v>4101</v>
      </c>
      <c r="C1285" s="56" t="s">
        <v>4139</v>
      </c>
      <c r="D1285" s="56" t="s">
        <v>4103</v>
      </c>
      <c r="E1285" s="56" t="s">
        <v>4140</v>
      </c>
      <c r="G1285" s="57"/>
    </row>
    <row r="1286" spans="1:7" x14ac:dyDescent="0.45">
      <c r="A1286" s="56" t="s">
        <v>4141</v>
      </c>
      <c r="B1286" s="56" t="s">
        <v>4101</v>
      </c>
      <c r="C1286" s="56" t="s">
        <v>4142</v>
      </c>
      <c r="D1286" s="56" t="s">
        <v>4103</v>
      </c>
      <c r="E1286" s="56" t="s">
        <v>4143</v>
      </c>
      <c r="G1286" s="57"/>
    </row>
    <row r="1287" spans="1:7" x14ac:dyDescent="0.45">
      <c r="A1287" s="56" t="s">
        <v>4144</v>
      </c>
      <c r="B1287" s="56" t="s">
        <v>4101</v>
      </c>
      <c r="C1287" s="56" t="s">
        <v>4145</v>
      </c>
      <c r="D1287" s="56" t="s">
        <v>4103</v>
      </c>
      <c r="E1287" s="56" t="s">
        <v>4146</v>
      </c>
      <c r="G1287" s="57"/>
    </row>
    <row r="1288" spans="1:7" x14ac:dyDescent="0.45">
      <c r="A1288" s="56" t="s">
        <v>4147</v>
      </c>
      <c r="B1288" s="56" t="s">
        <v>4101</v>
      </c>
      <c r="C1288" s="56" t="s">
        <v>4148</v>
      </c>
      <c r="D1288" s="56" t="s">
        <v>4103</v>
      </c>
      <c r="E1288" s="56" t="s">
        <v>4149</v>
      </c>
      <c r="G1288" s="57"/>
    </row>
    <row r="1289" spans="1:7" x14ac:dyDescent="0.45">
      <c r="A1289" s="56" t="s">
        <v>4150</v>
      </c>
      <c r="B1289" s="56" t="s">
        <v>4101</v>
      </c>
      <c r="C1289" s="56" t="s">
        <v>2774</v>
      </c>
      <c r="D1289" s="56" t="s">
        <v>4103</v>
      </c>
      <c r="E1289" s="56" t="s">
        <v>2775</v>
      </c>
      <c r="G1289" s="57"/>
    </row>
    <row r="1290" spans="1:7" x14ac:dyDescent="0.45">
      <c r="A1290" s="56" t="s">
        <v>4151</v>
      </c>
      <c r="B1290" s="56" t="s">
        <v>4101</v>
      </c>
      <c r="C1290" s="56" t="s">
        <v>733</v>
      </c>
      <c r="D1290" s="56" t="s">
        <v>4103</v>
      </c>
      <c r="E1290" s="56" t="s">
        <v>734</v>
      </c>
      <c r="G1290" s="57"/>
    </row>
    <row r="1291" spans="1:7" x14ac:dyDescent="0.45">
      <c r="A1291" s="56" t="s">
        <v>4152</v>
      </c>
      <c r="B1291" s="56" t="s">
        <v>4101</v>
      </c>
      <c r="C1291" s="56" t="s">
        <v>4153</v>
      </c>
      <c r="D1291" s="56" t="s">
        <v>4103</v>
      </c>
      <c r="E1291" s="56" t="s">
        <v>4154</v>
      </c>
      <c r="G1291" s="57"/>
    </row>
    <row r="1292" spans="1:7" x14ac:dyDescent="0.45">
      <c r="A1292" s="56" t="s">
        <v>4155</v>
      </c>
      <c r="B1292" s="56" t="s">
        <v>4101</v>
      </c>
      <c r="C1292" s="56" t="s">
        <v>4156</v>
      </c>
      <c r="D1292" s="56" t="s">
        <v>4103</v>
      </c>
      <c r="E1292" s="56" t="s">
        <v>3955</v>
      </c>
      <c r="G1292" s="57"/>
    </row>
    <row r="1293" spans="1:7" x14ac:dyDescent="0.45">
      <c r="A1293" s="56" t="s">
        <v>4157</v>
      </c>
      <c r="B1293" s="56" t="s">
        <v>4101</v>
      </c>
      <c r="C1293" s="56" t="s">
        <v>4158</v>
      </c>
      <c r="D1293" s="56" t="s">
        <v>4103</v>
      </c>
      <c r="E1293" s="56" t="s">
        <v>4159</v>
      </c>
      <c r="G1293" s="57"/>
    </row>
    <row r="1294" spans="1:7" x14ac:dyDescent="0.45">
      <c r="A1294" s="56" t="s">
        <v>4160</v>
      </c>
      <c r="B1294" s="56" t="s">
        <v>4101</v>
      </c>
      <c r="C1294" s="56" t="s">
        <v>4161</v>
      </c>
      <c r="D1294" s="56" t="s">
        <v>4103</v>
      </c>
      <c r="E1294" s="56" t="s">
        <v>4162</v>
      </c>
      <c r="G1294" s="57"/>
    </row>
    <row r="1295" spans="1:7" x14ac:dyDescent="0.45">
      <c r="A1295" s="56" t="s">
        <v>4163</v>
      </c>
      <c r="B1295" s="56" t="s">
        <v>4101</v>
      </c>
      <c r="C1295" s="56" t="s">
        <v>4164</v>
      </c>
      <c r="D1295" s="56" t="s">
        <v>4103</v>
      </c>
      <c r="E1295" s="56" t="s">
        <v>4165</v>
      </c>
      <c r="G1295" s="57"/>
    </row>
    <row r="1296" spans="1:7" x14ac:dyDescent="0.45">
      <c r="A1296" s="56" t="s">
        <v>4166</v>
      </c>
      <c r="B1296" s="56" t="s">
        <v>4101</v>
      </c>
      <c r="C1296" s="56" t="s">
        <v>4167</v>
      </c>
      <c r="D1296" s="56" t="s">
        <v>4103</v>
      </c>
      <c r="E1296" s="56" t="s">
        <v>4168</v>
      </c>
      <c r="G1296" s="57"/>
    </row>
    <row r="1297" spans="1:7" x14ac:dyDescent="0.45">
      <c r="A1297" s="56" t="s">
        <v>4169</v>
      </c>
      <c r="B1297" s="56" t="s">
        <v>4101</v>
      </c>
      <c r="C1297" s="56" t="s">
        <v>4170</v>
      </c>
      <c r="D1297" s="56" t="s">
        <v>4103</v>
      </c>
      <c r="E1297" s="56" t="s">
        <v>4171</v>
      </c>
      <c r="G1297" s="57"/>
    </row>
    <row r="1298" spans="1:7" x14ac:dyDescent="0.45">
      <c r="A1298" s="56" t="s">
        <v>4172</v>
      </c>
      <c r="B1298" s="56" t="s">
        <v>4101</v>
      </c>
      <c r="C1298" s="56" t="s">
        <v>4173</v>
      </c>
      <c r="D1298" s="56" t="s">
        <v>4103</v>
      </c>
      <c r="E1298" s="56" t="s">
        <v>4174</v>
      </c>
      <c r="G1298" s="57"/>
    </row>
    <row r="1299" spans="1:7" x14ac:dyDescent="0.45">
      <c r="A1299" s="56" t="s">
        <v>4175</v>
      </c>
      <c r="B1299" s="56" t="s">
        <v>4101</v>
      </c>
      <c r="C1299" s="56" t="s">
        <v>4176</v>
      </c>
      <c r="D1299" s="56" t="s">
        <v>4103</v>
      </c>
      <c r="E1299" s="56" t="s">
        <v>4177</v>
      </c>
      <c r="G1299" s="57"/>
    </row>
    <row r="1300" spans="1:7" x14ac:dyDescent="0.45">
      <c r="A1300" s="56" t="s">
        <v>4178</v>
      </c>
      <c r="B1300" s="56" t="s">
        <v>4101</v>
      </c>
      <c r="C1300" s="56" t="s">
        <v>4179</v>
      </c>
      <c r="D1300" s="56" t="s">
        <v>4103</v>
      </c>
      <c r="E1300" s="56" t="s">
        <v>4180</v>
      </c>
      <c r="G1300" s="57"/>
    </row>
    <row r="1301" spans="1:7" x14ac:dyDescent="0.45">
      <c r="A1301" s="56" t="s">
        <v>4181</v>
      </c>
      <c r="B1301" s="56" t="s">
        <v>4101</v>
      </c>
      <c r="C1301" s="56" t="s">
        <v>4182</v>
      </c>
      <c r="D1301" s="56" t="s">
        <v>4103</v>
      </c>
      <c r="E1301" s="56" t="s">
        <v>4183</v>
      </c>
      <c r="G1301" s="57"/>
    </row>
    <row r="1302" spans="1:7" x14ac:dyDescent="0.45">
      <c r="A1302" s="56" t="s">
        <v>4184</v>
      </c>
      <c r="B1302" s="56" t="s">
        <v>4101</v>
      </c>
      <c r="C1302" s="56" t="s">
        <v>4185</v>
      </c>
      <c r="D1302" s="56" t="s">
        <v>4103</v>
      </c>
      <c r="E1302" s="56" t="s">
        <v>4186</v>
      </c>
      <c r="G1302" s="57"/>
    </row>
    <row r="1303" spans="1:7" x14ac:dyDescent="0.45">
      <c r="A1303" s="52" t="s">
        <v>4187</v>
      </c>
      <c r="B1303" s="52" t="s">
        <v>377</v>
      </c>
      <c r="C1303" s="53"/>
      <c r="D1303" s="54" t="s">
        <v>4188</v>
      </c>
      <c r="E1303" s="53"/>
      <c r="G1303" s="57"/>
    </row>
    <row r="1304" spans="1:7" x14ac:dyDescent="0.45">
      <c r="A1304" s="56" t="s">
        <v>4189</v>
      </c>
      <c r="B1304" s="56" t="s">
        <v>4190</v>
      </c>
      <c r="C1304" s="56" t="s">
        <v>4191</v>
      </c>
      <c r="D1304" s="56" t="s">
        <v>4192</v>
      </c>
      <c r="E1304" s="56" t="s">
        <v>4193</v>
      </c>
      <c r="G1304" s="57"/>
    </row>
    <row r="1305" spans="1:7" x14ac:dyDescent="0.45">
      <c r="A1305" s="56" t="s">
        <v>4194</v>
      </c>
      <c r="B1305" s="56" t="s">
        <v>4190</v>
      </c>
      <c r="C1305" s="56" t="s">
        <v>4195</v>
      </c>
      <c r="D1305" s="56" t="s">
        <v>4192</v>
      </c>
      <c r="E1305" s="56" t="s">
        <v>4196</v>
      </c>
      <c r="G1305" s="57"/>
    </row>
    <row r="1306" spans="1:7" x14ac:dyDescent="0.45">
      <c r="A1306" s="56" t="s">
        <v>4197</v>
      </c>
      <c r="B1306" s="56" t="s">
        <v>4190</v>
      </c>
      <c r="C1306" s="56" t="s">
        <v>4198</v>
      </c>
      <c r="D1306" s="56" t="s">
        <v>4192</v>
      </c>
      <c r="E1306" s="56" t="s">
        <v>4199</v>
      </c>
      <c r="G1306" s="57"/>
    </row>
    <row r="1307" spans="1:7" x14ac:dyDescent="0.45">
      <c r="A1307" s="56" t="s">
        <v>4200</v>
      </c>
      <c r="B1307" s="56" t="s">
        <v>4190</v>
      </c>
      <c r="C1307" s="56" t="s">
        <v>4201</v>
      </c>
      <c r="D1307" s="56" t="s">
        <v>4192</v>
      </c>
      <c r="E1307" s="56" t="s">
        <v>4202</v>
      </c>
      <c r="G1307" s="57"/>
    </row>
    <row r="1308" spans="1:7" x14ac:dyDescent="0.45">
      <c r="A1308" s="56" t="s">
        <v>4203</v>
      </c>
      <c r="B1308" s="56" t="s">
        <v>4190</v>
      </c>
      <c r="C1308" s="56" t="s">
        <v>4204</v>
      </c>
      <c r="D1308" s="56" t="s">
        <v>4192</v>
      </c>
      <c r="E1308" s="56" t="s">
        <v>4205</v>
      </c>
      <c r="G1308" s="57"/>
    </row>
    <row r="1309" spans="1:7" x14ac:dyDescent="0.45">
      <c r="A1309" s="56" t="s">
        <v>4206</v>
      </c>
      <c r="B1309" s="56" t="s">
        <v>4190</v>
      </c>
      <c r="C1309" s="56" t="s">
        <v>4207</v>
      </c>
      <c r="D1309" s="56" t="s">
        <v>4192</v>
      </c>
      <c r="E1309" s="56" t="s">
        <v>2784</v>
      </c>
      <c r="G1309" s="57"/>
    </row>
    <row r="1310" spans="1:7" x14ac:dyDescent="0.45">
      <c r="A1310" s="56" t="s">
        <v>4208</v>
      </c>
      <c r="B1310" s="56" t="s">
        <v>4190</v>
      </c>
      <c r="C1310" s="56" t="s">
        <v>4209</v>
      </c>
      <c r="D1310" s="56" t="s">
        <v>4192</v>
      </c>
      <c r="E1310" s="56" t="s">
        <v>4210</v>
      </c>
      <c r="G1310" s="57"/>
    </row>
    <row r="1311" spans="1:7" x14ac:dyDescent="0.45">
      <c r="A1311" s="56" t="s">
        <v>4211</v>
      </c>
      <c r="B1311" s="56" t="s">
        <v>4190</v>
      </c>
      <c r="C1311" s="56" t="s">
        <v>4212</v>
      </c>
      <c r="D1311" s="56" t="s">
        <v>4192</v>
      </c>
      <c r="E1311" s="56" t="s">
        <v>4213</v>
      </c>
      <c r="G1311" s="57"/>
    </row>
    <row r="1312" spans="1:7" x14ac:dyDescent="0.45">
      <c r="A1312" s="56" t="s">
        <v>4214</v>
      </c>
      <c r="B1312" s="56" t="s">
        <v>4190</v>
      </c>
      <c r="C1312" s="56" t="s">
        <v>4215</v>
      </c>
      <c r="D1312" s="56" t="s">
        <v>4192</v>
      </c>
      <c r="E1312" s="56" t="s">
        <v>4216</v>
      </c>
      <c r="G1312" s="57"/>
    </row>
    <row r="1313" spans="1:7" x14ac:dyDescent="0.45">
      <c r="A1313" s="56" t="s">
        <v>4217</v>
      </c>
      <c r="B1313" s="56" t="s">
        <v>4190</v>
      </c>
      <c r="C1313" s="56" t="s">
        <v>4218</v>
      </c>
      <c r="D1313" s="56" t="s">
        <v>4192</v>
      </c>
      <c r="E1313" s="56" t="s">
        <v>4219</v>
      </c>
      <c r="G1313" s="57"/>
    </row>
    <row r="1314" spans="1:7" x14ac:dyDescent="0.45">
      <c r="A1314" s="56" t="s">
        <v>4220</v>
      </c>
      <c r="B1314" s="56" t="s">
        <v>4190</v>
      </c>
      <c r="C1314" s="56" t="s">
        <v>4221</v>
      </c>
      <c r="D1314" s="56" t="s">
        <v>4192</v>
      </c>
      <c r="E1314" s="56" t="s">
        <v>4222</v>
      </c>
      <c r="G1314" s="57"/>
    </row>
    <row r="1315" spans="1:7" x14ac:dyDescent="0.45">
      <c r="A1315" s="56" t="s">
        <v>4223</v>
      </c>
      <c r="B1315" s="56" t="s">
        <v>4190</v>
      </c>
      <c r="C1315" s="56" t="s">
        <v>4224</v>
      </c>
      <c r="D1315" s="56" t="s">
        <v>4192</v>
      </c>
      <c r="E1315" s="56" t="s">
        <v>4225</v>
      </c>
      <c r="G1315" s="57"/>
    </row>
    <row r="1316" spans="1:7" x14ac:dyDescent="0.45">
      <c r="A1316" s="56" t="s">
        <v>4226</v>
      </c>
      <c r="B1316" s="56" t="s">
        <v>4190</v>
      </c>
      <c r="C1316" s="56" t="s">
        <v>4227</v>
      </c>
      <c r="D1316" s="56" t="s">
        <v>4192</v>
      </c>
      <c r="E1316" s="56" t="s">
        <v>4228</v>
      </c>
      <c r="G1316" s="57"/>
    </row>
    <row r="1317" spans="1:7" x14ac:dyDescent="0.45">
      <c r="A1317" s="56" t="s">
        <v>4229</v>
      </c>
      <c r="B1317" s="56" t="s">
        <v>4190</v>
      </c>
      <c r="C1317" s="56" t="s">
        <v>4230</v>
      </c>
      <c r="D1317" s="56" t="s">
        <v>4192</v>
      </c>
      <c r="E1317" s="56" t="s">
        <v>4231</v>
      </c>
      <c r="G1317" s="57"/>
    </row>
    <row r="1318" spans="1:7" x14ac:dyDescent="0.45">
      <c r="A1318" s="56" t="s">
        <v>4232</v>
      </c>
      <c r="B1318" s="56" t="s">
        <v>4190</v>
      </c>
      <c r="C1318" s="56" t="s">
        <v>974</v>
      </c>
      <c r="D1318" s="56" t="s">
        <v>4192</v>
      </c>
      <c r="E1318" s="56" t="s">
        <v>975</v>
      </c>
      <c r="G1318" s="57"/>
    </row>
    <row r="1319" spans="1:7" x14ac:dyDescent="0.45">
      <c r="A1319" s="56" t="s">
        <v>4233</v>
      </c>
      <c r="B1319" s="56" t="s">
        <v>4190</v>
      </c>
      <c r="C1319" s="56" t="s">
        <v>4234</v>
      </c>
      <c r="D1319" s="56" t="s">
        <v>4192</v>
      </c>
      <c r="E1319" s="56" t="s">
        <v>4235</v>
      </c>
      <c r="G1319" s="57"/>
    </row>
    <row r="1320" spans="1:7" x14ac:dyDescent="0.45">
      <c r="A1320" s="56" t="s">
        <v>4236</v>
      </c>
      <c r="B1320" s="56" t="s">
        <v>4190</v>
      </c>
      <c r="C1320" s="56" t="s">
        <v>4237</v>
      </c>
      <c r="D1320" s="56" t="s">
        <v>4192</v>
      </c>
      <c r="E1320" s="56" t="s">
        <v>4238</v>
      </c>
      <c r="G1320" s="57"/>
    </row>
    <row r="1321" spans="1:7" x14ac:dyDescent="0.45">
      <c r="A1321" s="56" t="s">
        <v>4239</v>
      </c>
      <c r="B1321" s="56" t="s">
        <v>4190</v>
      </c>
      <c r="C1321" s="56" t="s">
        <v>3625</v>
      </c>
      <c r="D1321" s="56" t="s">
        <v>4192</v>
      </c>
      <c r="E1321" s="56" t="s">
        <v>3626</v>
      </c>
      <c r="G1321" s="57"/>
    </row>
    <row r="1322" spans="1:7" x14ac:dyDescent="0.45">
      <c r="A1322" s="56" t="s">
        <v>4240</v>
      </c>
      <c r="B1322" s="56" t="s">
        <v>4190</v>
      </c>
      <c r="C1322" s="56" t="s">
        <v>4241</v>
      </c>
      <c r="D1322" s="56" t="s">
        <v>4192</v>
      </c>
      <c r="E1322" s="56" t="s">
        <v>4242</v>
      </c>
      <c r="G1322" s="57"/>
    </row>
    <row r="1323" spans="1:7" x14ac:dyDescent="0.45">
      <c r="A1323" s="52" t="s">
        <v>4243</v>
      </c>
      <c r="B1323" s="52" t="s">
        <v>381</v>
      </c>
      <c r="C1323" s="53"/>
      <c r="D1323" s="54" t="s">
        <v>4244</v>
      </c>
      <c r="E1323" s="53"/>
      <c r="G1323" s="57"/>
    </row>
    <row r="1324" spans="1:7" x14ac:dyDescent="0.45">
      <c r="A1324" s="56" t="s">
        <v>4245</v>
      </c>
      <c r="B1324" s="56" t="s">
        <v>4246</v>
      </c>
      <c r="C1324" s="56" t="s">
        <v>4247</v>
      </c>
      <c r="D1324" s="56" t="s">
        <v>4248</v>
      </c>
      <c r="E1324" s="56" t="s">
        <v>4249</v>
      </c>
      <c r="G1324" s="57"/>
    </row>
    <row r="1325" spans="1:7" x14ac:dyDescent="0.45">
      <c r="A1325" s="56" t="s">
        <v>4250</v>
      </c>
      <c r="B1325" s="56" t="s">
        <v>4246</v>
      </c>
      <c r="C1325" s="56" t="s">
        <v>4251</v>
      </c>
      <c r="D1325" s="56" t="s">
        <v>4248</v>
      </c>
      <c r="E1325" s="56" t="s">
        <v>4252</v>
      </c>
      <c r="G1325" s="57"/>
    </row>
    <row r="1326" spans="1:7" x14ac:dyDescent="0.45">
      <c r="A1326" s="56" t="s">
        <v>4253</v>
      </c>
      <c r="B1326" s="56" t="s">
        <v>4246</v>
      </c>
      <c r="C1326" s="56" t="s">
        <v>4254</v>
      </c>
      <c r="D1326" s="56" t="s">
        <v>4248</v>
      </c>
      <c r="E1326" s="56" t="s">
        <v>4255</v>
      </c>
      <c r="G1326" s="57"/>
    </row>
    <row r="1327" spans="1:7" x14ac:dyDescent="0.45">
      <c r="A1327" s="56" t="s">
        <v>4256</v>
      </c>
      <c r="B1327" s="56" t="s">
        <v>4246</v>
      </c>
      <c r="C1327" s="56" t="s">
        <v>4257</v>
      </c>
      <c r="D1327" s="56" t="s">
        <v>4248</v>
      </c>
      <c r="E1327" s="56" t="s">
        <v>4258</v>
      </c>
      <c r="G1327" s="57"/>
    </row>
    <row r="1328" spans="1:7" x14ac:dyDescent="0.45">
      <c r="A1328" s="56" t="s">
        <v>4259</v>
      </c>
      <c r="B1328" s="56" t="s">
        <v>4246</v>
      </c>
      <c r="C1328" s="56" t="s">
        <v>4260</v>
      </c>
      <c r="D1328" s="56" t="s">
        <v>4248</v>
      </c>
      <c r="E1328" s="56" t="s">
        <v>4261</v>
      </c>
      <c r="G1328" s="57"/>
    </row>
    <row r="1329" spans="1:7" x14ac:dyDescent="0.45">
      <c r="A1329" s="56" t="s">
        <v>4262</v>
      </c>
      <c r="B1329" s="56" t="s">
        <v>4246</v>
      </c>
      <c r="C1329" s="56" t="s">
        <v>4263</v>
      </c>
      <c r="D1329" s="56" t="s">
        <v>4248</v>
      </c>
      <c r="E1329" s="56" t="s">
        <v>4264</v>
      </c>
      <c r="G1329" s="57"/>
    </row>
    <row r="1330" spans="1:7" x14ac:dyDescent="0.45">
      <c r="A1330" s="56" t="s">
        <v>4265</v>
      </c>
      <c r="B1330" s="56" t="s">
        <v>4246</v>
      </c>
      <c r="C1330" s="56" t="s">
        <v>4266</v>
      </c>
      <c r="D1330" s="56" t="s">
        <v>4248</v>
      </c>
      <c r="E1330" s="56" t="s">
        <v>4267</v>
      </c>
      <c r="G1330" s="57"/>
    </row>
    <row r="1331" spans="1:7" x14ac:dyDescent="0.45">
      <c r="A1331" s="56" t="s">
        <v>4268</v>
      </c>
      <c r="B1331" s="56" t="s">
        <v>4246</v>
      </c>
      <c r="C1331" s="56" t="s">
        <v>4269</v>
      </c>
      <c r="D1331" s="56" t="s">
        <v>4248</v>
      </c>
      <c r="E1331" s="56" t="s">
        <v>4270</v>
      </c>
      <c r="G1331" s="57"/>
    </row>
    <row r="1332" spans="1:7" x14ac:dyDescent="0.45">
      <c r="A1332" s="56" t="s">
        <v>4271</v>
      </c>
      <c r="B1332" s="56" t="s">
        <v>4246</v>
      </c>
      <c r="C1332" s="56" t="s">
        <v>4272</v>
      </c>
      <c r="D1332" s="56" t="s">
        <v>4248</v>
      </c>
      <c r="E1332" s="56" t="s">
        <v>4273</v>
      </c>
      <c r="G1332" s="57"/>
    </row>
    <row r="1333" spans="1:7" x14ac:dyDescent="0.45">
      <c r="A1333" s="56" t="s">
        <v>4274</v>
      </c>
      <c r="B1333" s="56" t="s">
        <v>4246</v>
      </c>
      <c r="C1333" s="56" t="s">
        <v>4275</v>
      </c>
      <c r="D1333" s="56" t="s">
        <v>4248</v>
      </c>
      <c r="E1333" s="56" t="s">
        <v>4276</v>
      </c>
      <c r="G1333" s="57"/>
    </row>
    <row r="1334" spans="1:7" x14ac:dyDescent="0.45">
      <c r="A1334" s="56" t="s">
        <v>4277</v>
      </c>
      <c r="B1334" s="56" t="s">
        <v>4246</v>
      </c>
      <c r="C1334" s="56" t="s">
        <v>4278</v>
      </c>
      <c r="D1334" s="56" t="s">
        <v>4248</v>
      </c>
      <c r="E1334" s="56" t="s">
        <v>4279</v>
      </c>
      <c r="G1334" s="57"/>
    </row>
    <row r="1335" spans="1:7" x14ac:dyDescent="0.45">
      <c r="A1335" s="56" t="s">
        <v>4280</v>
      </c>
      <c r="B1335" s="56" t="s">
        <v>4246</v>
      </c>
      <c r="C1335" s="56" t="s">
        <v>1265</v>
      </c>
      <c r="D1335" s="56" t="s">
        <v>4248</v>
      </c>
      <c r="E1335" s="56" t="s">
        <v>1266</v>
      </c>
      <c r="G1335" s="57"/>
    </row>
    <row r="1336" spans="1:7" x14ac:dyDescent="0.45">
      <c r="A1336" s="56" t="s">
        <v>4281</v>
      </c>
      <c r="B1336" s="56" t="s">
        <v>4246</v>
      </c>
      <c r="C1336" s="56" t="s">
        <v>4282</v>
      </c>
      <c r="D1336" s="56" t="s">
        <v>4248</v>
      </c>
      <c r="E1336" s="56" t="s">
        <v>4283</v>
      </c>
      <c r="G1336" s="57"/>
    </row>
    <row r="1337" spans="1:7" x14ac:dyDescent="0.45">
      <c r="A1337" s="56" t="s">
        <v>4284</v>
      </c>
      <c r="B1337" s="56" t="s">
        <v>4246</v>
      </c>
      <c r="C1337" s="56" t="s">
        <v>4285</v>
      </c>
      <c r="D1337" s="56" t="s">
        <v>4248</v>
      </c>
      <c r="E1337" s="56" t="s">
        <v>4286</v>
      </c>
      <c r="G1337" s="57"/>
    </row>
    <row r="1338" spans="1:7" x14ac:dyDescent="0.45">
      <c r="A1338" s="56" t="s">
        <v>4287</v>
      </c>
      <c r="B1338" s="56" t="s">
        <v>4246</v>
      </c>
      <c r="C1338" s="56" t="s">
        <v>4288</v>
      </c>
      <c r="D1338" s="56" t="s">
        <v>4248</v>
      </c>
      <c r="E1338" s="56" t="s">
        <v>4289</v>
      </c>
      <c r="G1338" s="57"/>
    </row>
    <row r="1339" spans="1:7" x14ac:dyDescent="0.45">
      <c r="A1339" s="56" t="s">
        <v>4290</v>
      </c>
      <c r="B1339" s="56" t="s">
        <v>4246</v>
      </c>
      <c r="C1339" s="56" t="s">
        <v>4291</v>
      </c>
      <c r="D1339" s="56" t="s">
        <v>4248</v>
      </c>
      <c r="E1339" s="56" t="s">
        <v>4292</v>
      </c>
      <c r="G1339" s="57"/>
    </row>
    <row r="1340" spans="1:7" x14ac:dyDescent="0.45">
      <c r="A1340" s="56" t="s">
        <v>4293</v>
      </c>
      <c r="B1340" s="56" t="s">
        <v>4246</v>
      </c>
      <c r="C1340" s="56" t="s">
        <v>4294</v>
      </c>
      <c r="D1340" s="56" t="s">
        <v>4248</v>
      </c>
      <c r="E1340" s="56" t="s">
        <v>4295</v>
      </c>
      <c r="G1340" s="57"/>
    </row>
    <row r="1341" spans="1:7" x14ac:dyDescent="0.45">
      <c r="A1341" s="56" t="s">
        <v>4296</v>
      </c>
      <c r="B1341" s="56" t="s">
        <v>4246</v>
      </c>
      <c r="C1341" s="56" t="s">
        <v>4297</v>
      </c>
      <c r="D1341" s="56" t="s">
        <v>4248</v>
      </c>
      <c r="E1341" s="56" t="s">
        <v>4298</v>
      </c>
      <c r="G1341" s="57"/>
    </row>
    <row r="1342" spans="1:7" x14ac:dyDescent="0.45">
      <c r="A1342" s="56" t="s">
        <v>4299</v>
      </c>
      <c r="B1342" s="56" t="s">
        <v>4246</v>
      </c>
      <c r="C1342" s="56" t="s">
        <v>4300</v>
      </c>
      <c r="D1342" s="56" t="s">
        <v>4248</v>
      </c>
      <c r="E1342" s="56" t="s">
        <v>4301</v>
      </c>
      <c r="G1342" s="57"/>
    </row>
    <row r="1343" spans="1:7" x14ac:dyDescent="0.45">
      <c r="A1343" s="52" t="s">
        <v>4302</v>
      </c>
      <c r="B1343" s="52" t="s">
        <v>385</v>
      </c>
      <c r="C1343" s="53"/>
      <c r="D1343" s="54" t="s">
        <v>4303</v>
      </c>
      <c r="E1343" s="53"/>
      <c r="G1343" s="57"/>
    </row>
    <row r="1344" spans="1:7" x14ac:dyDescent="0.45">
      <c r="A1344" s="56" t="s">
        <v>4304</v>
      </c>
      <c r="B1344" s="56" t="s">
        <v>4305</v>
      </c>
      <c r="C1344" s="56" t="s">
        <v>4306</v>
      </c>
      <c r="D1344" s="56" t="s">
        <v>4307</v>
      </c>
      <c r="E1344" s="56" t="s">
        <v>4308</v>
      </c>
      <c r="G1344" s="57"/>
    </row>
    <row r="1345" spans="1:7" x14ac:dyDescent="0.45">
      <c r="A1345" s="56" t="s">
        <v>4309</v>
      </c>
      <c r="B1345" s="56" t="s">
        <v>4305</v>
      </c>
      <c r="C1345" s="56" t="s">
        <v>4310</v>
      </c>
      <c r="D1345" s="56" t="s">
        <v>4307</v>
      </c>
      <c r="E1345" s="56" t="s">
        <v>4311</v>
      </c>
      <c r="G1345" s="57"/>
    </row>
    <row r="1346" spans="1:7" x14ac:dyDescent="0.45">
      <c r="A1346" s="56" t="s">
        <v>4312</v>
      </c>
      <c r="B1346" s="56" t="s">
        <v>4305</v>
      </c>
      <c r="C1346" s="56" t="s">
        <v>4313</v>
      </c>
      <c r="D1346" s="56" t="s">
        <v>4307</v>
      </c>
      <c r="E1346" s="56" t="s">
        <v>4314</v>
      </c>
      <c r="G1346" s="57"/>
    </row>
    <row r="1347" spans="1:7" x14ac:dyDescent="0.45">
      <c r="A1347" s="56" t="s">
        <v>4315</v>
      </c>
      <c r="B1347" s="56" t="s">
        <v>4305</v>
      </c>
      <c r="C1347" s="56" t="s">
        <v>4316</v>
      </c>
      <c r="D1347" s="56" t="s">
        <v>4307</v>
      </c>
      <c r="E1347" s="56" t="s">
        <v>4317</v>
      </c>
      <c r="G1347" s="57"/>
    </row>
    <row r="1348" spans="1:7" x14ac:dyDescent="0.45">
      <c r="A1348" s="56" t="s">
        <v>4318</v>
      </c>
      <c r="B1348" s="56" t="s">
        <v>4305</v>
      </c>
      <c r="C1348" s="56" t="s">
        <v>4319</v>
      </c>
      <c r="D1348" s="56" t="s">
        <v>4307</v>
      </c>
      <c r="E1348" s="56" t="s">
        <v>4320</v>
      </c>
      <c r="G1348" s="57"/>
    </row>
    <row r="1349" spans="1:7" x14ac:dyDescent="0.45">
      <c r="A1349" s="56" t="s">
        <v>4321</v>
      </c>
      <c r="B1349" s="56" t="s">
        <v>4305</v>
      </c>
      <c r="C1349" s="56" t="s">
        <v>4322</v>
      </c>
      <c r="D1349" s="56" t="s">
        <v>4307</v>
      </c>
      <c r="E1349" s="56" t="s">
        <v>4323</v>
      </c>
      <c r="G1349" s="57"/>
    </row>
    <row r="1350" spans="1:7" x14ac:dyDescent="0.45">
      <c r="A1350" s="56" t="s">
        <v>4324</v>
      </c>
      <c r="B1350" s="56" t="s">
        <v>4305</v>
      </c>
      <c r="C1350" s="56" t="s">
        <v>4325</v>
      </c>
      <c r="D1350" s="56" t="s">
        <v>4307</v>
      </c>
      <c r="E1350" s="56" t="s">
        <v>4326</v>
      </c>
      <c r="G1350" s="57"/>
    </row>
    <row r="1351" spans="1:7" x14ac:dyDescent="0.45">
      <c r="A1351" s="56" t="s">
        <v>4327</v>
      </c>
      <c r="B1351" s="56" t="s">
        <v>4305</v>
      </c>
      <c r="C1351" s="56" t="s">
        <v>4328</v>
      </c>
      <c r="D1351" s="56" t="s">
        <v>4307</v>
      </c>
      <c r="E1351" s="56" t="s">
        <v>4329</v>
      </c>
      <c r="G1351" s="57"/>
    </row>
    <row r="1352" spans="1:7" x14ac:dyDescent="0.45">
      <c r="A1352" s="56" t="s">
        <v>4330</v>
      </c>
      <c r="B1352" s="56" t="s">
        <v>4305</v>
      </c>
      <c r="C1352" s="56" t="s">
        <v>4331</v>
      </c>
      <c r="D1352" s="56" t="s">
        <v>4307</v>
      </c>
      <c r="E1352" s="56" t="s">
        <v>4332</v>
      </c>
      <c r="G1352" s="57"/>
    </row>
    <row r="1353" spans="1:7" x14ac:dyDescent="0.45">
      <c r="A1353" s="56" t="s">
        <v>4333</v>
      </c>
      <c r="B1353" s="56" t="s">
        <v>4305</v>
      </c>
      <c r="C1353" s="56" t="s">
        <v>4334</v>
      </c>
      <c r="D1353" s="56" t="s">
        <v>4307</v>
      </c>
      <c r="E1353" s="56" t="s">
        <v>4335</v>
      </c>
      <c r="G1353" s="57"/>
    </row>
    <row r="1354" spans="1:7" x14ac:dyDescent="0.45">
      <c r="A1354" s="56" t="s">
        <v>4336</v>
      </c>
      <c r="B1354" s="56" t="s">
        <v>4305</v>
      </c>
      <c r="C1354" s="56" t="s">
        <v>4337</v>
      </c>
      <c r="D1354" s="56" t="s">
        <v>4307</v>
      </c>
      <c r="E1354" s="56" t="s">
        <v>4338</v>
      </c>
      <c r="G1354" s="57"/>
    </row>
    <row r="1355" spans="1:7" x14ac:dyDescent="0.45">
      <c r="A1355" s="56" t="s">
        <v>4339</v>
      </c>
      <c r="B1355" s="56" t="s">
        <v>4305</v>
      </c>
      <c r="C1355" s="56" t="s">
        <v>4340</v>
      </c>
      <c r="D1355" s="56" t="s">
        <v>4307</v>
      </c>
      <c r="E1355" s="56" t="s">
        <v>4341</v>
      </c>
      <c r="G1355" s="57"/>
    </row>
    <row r="1356" spans="1:7" x14ac:dyDescent="0.45">
      <c r="A1356" s="56" t="s">
        <v>4342</v>
      </c>
      <c r="B1356" s="56" t="s">
        <v>4305</v>
      </c>
      <c r="C1356" s="56" t="s">
        <v>4343</v>
      </c>
      <c r="D1356" s="56" t="s">
        <v>4307</v>
      </c>
      <c r="E1356" s="56" t="s">
        <v>4344</v>
      </c>
      <c r="G1356" s="57"/>
    </row>
    <row r="1357" spans="1:7" x14ac:dyDescent="0.45">
      <c r="A1357" s="56" t="s">
        <v>4345</v>
      </c>
      <c r="B1357" s="56" t="s">
        <v>4305</v>
      </c>
      <c r="C1357" s="56" t="s">
        <v>4346</v>
      </c>
      <c r="D1357" s="56" t="s">
        <v>4307</v>
      </c>
      <c r="E1357" s="56" t="s">
        <v>4347</v>
      </c>
      <c r="G1357" s="57"/>
    </row>
    <row r="1358" spans="1:7" x14ac:dyDescent="0.45">
      <c r="A1358" s="56" t="s">
        <v>4348</v>
      </c>
      <c r="B1358" s="56" t="s">
        <v>4305</v>
      </c>
      <c r="C1358" s="56" t="s">
        <v>4349</v>
      </c>
      <c r="D1358" s="56" t="s">
        <v>4307</v>
      </c>
      <c r="E1358" s="56" t="s">
        <v>4350</v>
      </c>
      <c r="G1358" s="57"/>
    </row>
    <row r="1359" spans="1:7" x14ac:dyDescent="0.45">
      <c r="A1359" s="56" t="s">
        <v>4351</v>
      </c>
      <c r="B1359" s="56" t="s">
        <v>4305</v>
      </c>
      <c r="C1359" s="56" t="s">
        <v>4352</v>
      </c>
      <c r="D1359" s="56" t="s">
        <v>4307</v>
      </c>
      <c r="E1359" s="56" t="s">
        <v>4353</v>
      </c>
      <c r="G1359" s="57"/>
    </row>
    <row r="1360" spans="1:7" x14ac:dyDescent="0.45">
      <c r="A1360" s="56" t="s">
        <v>4354</v>
      </c>
      <c r="B1360" s="56" t="s">
        <v>4305</v>
      </c>
      <c r="C1360" s="56" t="s">
        <v>4355</v>
      </c>
      <c r="D1360" s="56" t="s">
        <v>4307</v>
      </c>
      <c r="E1360" s="56" t="s">
        <v>4356</v>
      </c>
      <c r="G1360" s="57"/>
    </row>
    <row r="1361" spans="1:7" x14ac:dyDescent="0.45">
      <c r="A1361" s="56" t="s">
        <v>4357</v>
      </c>
      <c r="B1361" s="56" t="s">
        <v>4305</v>
      </c>
      <c r="C1361" s="56" t="s">
        <v>4358</v>
      </c>
      <c r="D1361" s="56" t="s">
        <v>4307</v>
      </c>
      <c r="E1361" s="56" t="s">
        <v>4359</v>
      </c>
      <c r="G1361" s="57"/>
    </row>
    <row r="1362" spans="1:7" x14ac:dyDescent="0.45">
      <c r="A1362" s="56" t="s">
        <v>4360</v>
      </c>
      <c r="B1362" s="56" t="s">
        <v>4305</v>
      </c>
      <c r="C1362" s="56" t="s">
        <v>4361</v>
      </c>
      <c r="D1362" s="56" t="s">
        <v>4307</v>
      </c>
      <c r="E1362" s="56" t="s">
        <v>4362</v>
      </c>
      <c r="G1362" s="57"/>
    </row>
    <row r="1363" spans="1:7" x14ac:dyDescent="0.45">
      <c r="A1363" s="56" t="s">
        <v>4363</v>
      </c>
      <c r="B1363" s="56" t="s">
        <v>4305</v>
      </c>
      <c r="C1363" s="56" t="s">
        <v>4364</v>
      </c>
      <c r="D1363" s="56" t="s">
        <v>4307</v>
      </c>
      <c r="E1363" s="56" t="s">
        <v>4365</v>
      </c>
      <c r="G1363" s="57"/>
    </row>
    <row r="1364" spans="1:7" x14ac:dyDescent="0.45">
      <c r="A1364" s="56" t="s">
        <v>4366</v>
      </c>
      <c r="B1364" s="56" t="s">
        <v>4305</v>
      </c>
      <c r="C1364" s="56" t="s">
        <v>4367</v>
      </c>
      <c r="D1364" s="56" t="s">
        <v>4307</v>
      </c>
      <c r="E1364" s="56" t="s">
        <v>4368</v>
      </c>
      <c r="G1364" s="57"/>
    </row>
    <row r="1365" spans="1:7" x14ac:dyDescent="0.45">
      <c r="A1365" s="56" t="s">
        <v>4369</v>
      </c>
      <c r="B1365" s="56" t="s">
        <v>4305</v>
      </c>
      <c r="C1365" s="56" t="s">
        <v>4370</v>
      </c>
      <c r="D1365" s="56" t="s">
        <v>4307</v>
      </c>
      <c r="E1365" s="56" t="s">
        <v>4371</v>
      </c>
      <c r="G1365" s="57"/>
    </row>
    <row r="1366" spans="1:7" x14ac:dyDescent="0.45">
      <c r="A1366" s="56" t="s">
        <v>4372</v>
      </c>
      <c r="B1366" s="56" t="s">
        <v>4305</v>
      </c>
      <c r="C1366" s="56" t="s">
        <v>4373</v>
      </c>
      <c r="D1366" s="56" t="s">
        <v>4307</v>
      </c>
      <c r="E1366" s="56" t="s">
        <v>4374</v>
      </c>
      <c r="G1366" s="57"/>
    </row>
    <row r="1367" spans="1:7" x14ac:dyDescent="0.45">
      <c r="A1367" s="56" t="s">
        <v>4375</v>
      </c>
      <c r="B1367" s="56" t="s">
        <v>4305</v>
      </c>
      <c r="C1367" s="56" t="s">
        <v>4376</v>
      </c>
      <c r="D1367" s="56" t="s">
        <v>4307</v>
      </c>
      <c r="E1367" s="56" t="s">
        <v>4377</v>
      </c>
      <c r="G1367" s="57"/>
    </row>
    <row r="1368" spans="1:7" x14ac:dyDescent="0.45">
      <c r="A1368" s="56" t="s">
        <v>4378</v>
      </c>
      <c r="B1368" s="56" t="s">
        <v>4305</v>
      </c>
      <c r="C1368" s="56" t="s">
        <v>4379</v>
      </c>
      <c r="D1368" s="56" t="s">
        <v>4307</v>
      </c>
      <c r="E1368" s="56" t="s">
        <v>4380</v>
      </c>
      <c r="G1368" s="57"/>
    </row>
    <row r="1369" spans="1:7" x14ac:dyDescent="0.45">
      <c r="A1369" s="56" t="s">
        <v>4381</v>
      </c>
      <c r="B1369" s="56" t="s">
        <v>4305</v>
      </c>
      <c r="C1369" s="56" t="s">
        <v>4382</v>
      </c>
      <c r="D1369" s="56" t="s">
        <v>4307</v>
      </c>
      <c r="E1369" s="56" t="s">
        <v>3846</v>
      </c>
      <c r="G1369" s="57"/>
    </row>
    <row r="1370" spans="1:7" x14ac:dyDescent="0.45">
      <c r="A1370" s="56" t="s">
        <v>4383</v>
      </c>
      <c r="B1370" s="56" t="s">
        <v>4305</v>
      </c>
      <c r="C1370" s="56" t="s">
        <v>4384</v>
      </c>
      <c r="D1370" s="56" t="s">
        <v>4307</v>
      </c>
      <c r="E1370" s="56" t="s">
        <v>4385</v>
      </c>
      <c r="G1370" s="57"/>
    </row>
    <row r="1371" spans="1:7" x14ac:dyDescent="0.45">
      <c r="A1371" s="52" t="s">
        <v>4386</v>
      </c>
      <c r="B1371" s="52" t="s">
        <v>389</v>
      </c>
      <c r="C1371" s="53"/>
      <c r="D1371" s="54" t="s">
        <v>4387</v>
      </c>
      <c r="E1371" s="53"/>
      <c r="G1371" s="57"/>
    </row>
    <row r="1372" spans="1:7" x14ac:dyDescent="0.45">
      <c r="A1372" s="56" t="s">
        <v>4388</v>
      </c>
      <c r="B1372" s="56" t="s">
        <v>4389</v>
      </c>
      <c r="C1372" s="56" t="s">
        <v>4390</v>
      </c>
      <c r="D1372" s="56" t="s">
        <v>4391</v>
      </c>
      <c r="E1372" s="56" t="s">
        <v>4392</v>
      </c>
      <c r="G1372" s="57"/>
    </row>
    <row r="1373" spans="1:7" x14ac:dyDescent="0.45">
      <c r="A1373" s="56" t="s">
        <v>4393</v>
      </c>
      <c r="B1373" s="56" t="s">
        <v>4389</v>
      </c>
      <c r="C1373" s="56" t="s">
        <v>4394</v>
      </c>
      <c r="D1373" s="56" t="s">
        <v>4391</v>
      </c>
      <c r="E1373" s="56" t="s">
        <v>4395</v>
      </c>
      <c r="G1373" s="57"/>
    </row>
    <row r="1374" spans="1:7" x14ac:dyDescent="0.45">
      <c r="A1374" s="56" t="s">
        <v>4396</v>
      </c>
      <c r="B1374" s="56" t="s">
        <v>4389</v>
      </c>
      <c r="C1374" s="56" t="s">
        <v>4397</v>
      </c>
      <c r="D1374" s="56" t="s">
        <v>4391</v>
      </c>
      <c r="E1374" s="56" t="s">
        <v>4398</v>
      </c>
      <c r="G1374" s="57"/>
    </row>
    <row r="1375" spans="1:7" x14ac:dyDescent="0.45">
      <c r="A1375" s="56" t="s">
        <v>4399</v>
      </c>
      <c r="B1375" s="56" t="s">
        <v>4389</v>
      </c>
      <c r="C1375" s="56" t="s">
        <v>4400</v>
      </c>
      <c r="D1375" s="56" t="s">
        <v>4391</v>
      </c>
      <c r="E1375" s="56" t="s">
        <v>4401</v>
      </c>
      <c r="G1375" s="57"/>
    </row>
    <row r="1376" spans="1:7" x14ac:dyDescent="0.45">
      <c r="A1376" s="56" t="s">
        <v>4402</v>
      </c>
      <c r="B1376" s="56" t="s">
        <v>4389</v>
      </c>
      <c r="C1376" s="56" t="s">
        <v>4403</v>
      </c>
      <c r="D1376" s="56" t="s">
        <v>4391</v>
      </c>
      <c r="E1376" s="56" t="s">
        <v>4404</v>
      </c>
      <c r="G1376" s="57"/>
    </row>
    <row r="1377" spans="1:7" x14ac:dyDescent="0.45">
      <c r="A1377" s="56" t="s">
        <v>4405</v>
      </c>
      <c r="B1377" s="56" t="s">
        <v>4389</v>
      </c>
      <c r="C1377" s="56" t="s">
        <v>4406</v>
      </c>
      <c r="D1377" s="56" t="s">
        <v>4391</v>
      </c>
      <c r="E1377" s="56" t="s">
        <v>4407</v>
      </c>
      <c r="G1377" s="57"/>
    </row>
    <row r="1378" spans="1:7" x14ac:dyDescent="0.45">
      <c r="A1378" s="56" t="s">
        <v>4408</v>
      </c>
      <c r="B1378" s="56" t="s">
        <v>4389</v>
      </c>
      <c r="C1378" s="56" t="s">
        <v>2326</v>
      </c>
      <c r="D1378" s="56" t="s">
        <v>4391</v>
      </c>
      <c r="E1378" s="56" t="s">
        <v>2327</v>
      </c>
      <c r="G1378" s="57"/>
    </row>
    <row r="1379" spans="1:7" x14ac:dyDescent="0.45">
      <c r="A1379" s="56" t="s">
        <v>4409</v>
      </c>
      <c r="B1379" s="56" t="s">
        <v>4389</v>
      </c>
      <c r="C1379" s="56" t="s">
        <v>4410</v>
      </c>
      <c r="D1379" s="56" t="s">
        <v>4391</v>
      </c>
      <c r="E1379" s="56" t="s">
        <v>3441</v>
      </c>
      <c r="G1379" s="57"/>
    </row>
    <row r="1380" spans="1:7" x14ac:dyDescent="0.45">
      <c r="A1380" s="56" t="s">
        <v>4411</v>
      </c>
      <c r="B1380" s="56" t="s">
        <v>4389</v>
      </c>
      <c r="C1380" s="56" t="s">
        <v>4412</v>
      </c>
      <c r="D1380" s="56" t="s">
        <v>4391</v>
      </c>
      <c r="E1380" s="56" t="s">
        <v>4413</v>
      </c>
      <c r="G1380" s="57"/>
    </row>
    <row r="1381" spans="1:7" x14ac:dyDescent="0.45">
      <c r="A1381" s="56" t="s">
        <v>4414</v>
      </c>
      <c r="B1381" s="56" t="s">
        <v>4389</v>
      </c>
      <c r="C1381" s="56" t="s">
        <v>4415</v>
      </c>
      <c r="D1381" s="56" t="s">
        <v>4391</v>
      </c>
      <c r="E1381" s="56" t="s">
        <v>4416</v>
      </c>
      <c r="G1381" s="57"/>
    </row>
    <row r="1382" spans="1:7" x14ac:dyDescent="0.45">
      <c r="A1382" s="56" t="s">
        <v>4417</v>
      </c>
      <c r="B1382" s="56" t="s">
        <v>4389</v>
      </c>
      <c r="C1382" s="56" t="s">
        <v>4418</v>
      </c>
      <c r="D1382" s="56" t="s">
        <v>4391</v>
      </c>
      <c r="E1382" s="56" t="s">
        <v>4419</v>
      </c>
      <c r="G1382" s="57"/>
    </row>
    <row r="1383" spans="1:7" x14ac:dyDescent="0.45">
      <c r="A1383" s="56" t="s">
        <v>4420</v>
      </c>
      <c r="B1383" s="56" t="s">
        <v>4389</v>
      </c>
      <c r="C1383" s="56" t="s">
        <v>4421</v>
      </c>
      <c r="D1383" s="56" t="s">
        <v>4391</v>
      </c>
      <c r="E1383" s="56" t="s">
        <v>4422</v>
      </c>
      <c r="G1383" s="57"/>
    </row>
    <row r="1384" spans="1:7" x14ac:dyDescent="0.45">
      <c r="A1384" s="56" t="s">
        <v>4423</v>
      </c>
      <c r="B1384" s="56" t="s">
        <v>4389</v>
      </c>
      <c r="C1384" s="56" t="s">
        <v>4424</v>
      </c>
      <c r="D1384" s="56" t="s">
        <v>4391</v>
      </c>
      <c r="E1384" s="56" t="s">
        <v>4425</v>
      </c>
      <c r="G1384" s="57"/>
    </row>
    <row r="1385" spans="1:7" x14ac:dyDescent="0.45">
      <c r="A1385" s="56" t="s">
        <v>4426</v>
      </c>
      <c r="B1385" s="56" t="s">
        <v>4389</v>
      </c>
      <c r="C1385" s="56" t="s">
        <v>4427</v>
      </c>
      <c r="D1385" s="56" t="s">
        <v>4391</v>
      </c>
      <c r="E1385" s="56" t="s">
        <v>4428</v>
      </c>
      <c r="G1385" s="57"/>
    </row>
    <row r="1386" spans="1:7" x14ac:dyDescent="0.45">
      <c r="A1386" s="56" t="s">
        <v>4429</v>
      </c>
      <c r="B1386" s="56" t="s">
        <v>4389</v>
      </c>
      <c r="C1386" s="56" t="s">
        <v>4430</v>
      </c>
      <c r="D1386" s="56" t="s">
        <v>4391</v>
      </c>
      <c r="E1386" s="56" t="s">
        <v>4431</v>
      </c>
      <c r="G1386" s="57"/>
    </row>
    <row r="1387" spans="1:7" x14ac:dyDescent="0.45">
      <c r="A1387" s="56" t="s">
        <v>4432</v>
      </c>
      <c r="B1387" s="56" t="s">
        <v>4389</v>
      </c>
      <c r="C1387" s="56" t="s">
        <v>4433</v>
      </c>
      <c r="D1387" s="56" t="s">
        <v>4391</v>
      </c>
      <c r="E1387" s="56" t="s">
        <v>4434</v>
      </c>
      <c r="G1387" s="57"/>
    </row>
    <row r="1388" spans="1:7" x14ac:dyDescent="0.45">
      <c r="A1388" s="56" t="s">
        <v>4435</v>
      </c>
      <c r="B1388" s="56" t="s">
        <v>4389</v>
      </c>
      <c r="C1388" s="56" t="s">
        <v>4436</v>
      </c>
      <c r="D1388" s="56" t="s">
        <v>4391</v>
      </c>
      <c r="E1388" s="56" t="s">
        <v>4437</v>
      </c>
      <c r="G1388" s="57"/>
    </row>
    <row r="1389" spans="1:7" x14ac:dyDescent="0.45">
      <c r="A1389" s="56" t="s">
        <v>4438</v>
      </c>
      <c r="B1389" s="56" t="s">
        <v>4389</v>
      </c>
      <c r="C1389" s="56" t="s">
        <v>4439</v>
      </c>
      <c r="D1389" s="56" t="s">
        <v>4391</v>
      </c>
      <c r="E1389" s="56" t="s">
        <v>4440</v>
      </c>
      <c r="G1389" s="57"/>
    </row>
    <row r="1390" spans="1:7" x14ac:dyDescent="0.45">
      <c r="A1390" s="56" t="s">
        <v>4441</v>
      </c>
      <c r="B1390" s="56" t="s">
        <v>4389</v>
      </c>
      <c r="C1390" s="56" t="s">
        <v>4442</v>
      </c>
      <c r="D1390" s="56" t="s">
        <v>4391</v>
      </c>
      <c r="E1390" s="56" t="s">
        <v>4443</v>
      </c>
      <c r="G1390" s="57"/>
    </row>
    <row r="1391" spans="1:7" x14ac:dyDescent="0.45">
      <c r="A1391" s="56" t="s">
        <v>4444</v>
      </c>
      <c r="B1391" s="56" t="s">
        <v>4389</v>
      </c>
      <c r="C1391" s="56" t="s">
        <v>4445</v>
      </c>
      <c r="D1391" s="56" t="s">
        <v>4391</v>
      </c>
      <c r="E1391" s="56" t="s">
        <v>4446</v>
      </c>
      <c r="G1391" s="57"/>
    </row>
    <row r="1392" spans="1:7" x14ac:dyDescent="0.45">
      <c r="A1392" s="56" t="s">
        <v>4447</v>
      </c>
      <c r="B1392" s="56" t="s">
        <v>4389</v>
      </c>
      <c r="C1392" s="56" t="s">
        <v>4448</v>
      </c>
      <c r="D1392" s="56" t="s">
        <v>4391</v>
      </c>
      <c r="E1392" s="56" t="s">
        <v>4449</v>
      </c>
      <c r="G1392" s="57"/>
    </row>
    <row r="1393" spans="1:7" x14ac:dyDescent="0.45">
      <c r="A1393" s="56" t="s">
        <v>4450</v>
      </c>
      <c r="B1393" s="56" t="s">
        <v>4389</v>
      </c>
      <c r="C1393" s="56" t="s">
        <v>4451</v>
      </c>
      <c r="D1393" s="56" t="s">
        <v>4391</v>
      </c>
      <c r="E1393" s="56" t="s">
        <v>4452</v>
      </c>
      <c r="G1393" s="57"/>
    </row>
    <row r="1394" spans="1:7" x14ac:dyDescent="0.45">
      <c r="A1394" s="56" t="s">
        <v>4453</v>
      </c>
      <c r="B1394" s="56" t="s">
        <v>4389</v>
      </c>
      <c r="C1394" s="56" t="s">
        <v>4454</v>
      </c>
      <c r="D1394" s="56" t="s">
        <v>4391</v>
      </c>
      <c r="E1394" s="56" t="s">
        <v>4455</v>
      </c>
      <c r="G1394" s="57"/>
    </row>
    <row r="1395" spans="1:7" x14ac:dyDescent="0.45">
      <c r="A1395" s="52" t="s">
        <v>4456</v>
      </c>
      <c r="B1395" s="52" t="s">
        <v>393</v>
      </c>
      <c r="C1395" s="53"/>
      <c r="D1395" s="54" t="s">
        <v>4457</v>
      </c>
      <c r="E1395" s="53"/>
      <c r="G1395" s="57"/>
    </row>
    <row r="1396" spans="1:7" x14ac:dyDescent="0.45">
      <c r="A1396" s="56" t="s">
        <v>4458</v>
      </c>
      <c r="B1396" s="56" t="s">
        <v>4459</v>
      </c>
      <c r="C1396" s="56" t="s">
        <v>4460</v>
      </c>
      <c r="D1396" s="56" t="s">
        <v>4461</v>
      </c>
      <c r="E1396" s="56" t="s">
        <v>4462</v>
      </c>
      <c r="G1396" s="57"/>
    </row>
    <row r="1397" spans="1:7" x14ac:dyDescent="0.45">
      <c r="A1397" s="56" t="s">
        <v>4463</v>
      </c>
      <c r="B1397" s="56" t="s">
        <v>4459</v>
      </c>
      <c r="C1397" s="56" t="s">
        <v>4464</v>
      </c>
      <c r="D1397" s="56" t="s">
        <v>4461</v>
      </c>
      <c r="E1397" s="56" t="s">
        <v>4465</v>
      </c>
      <c r="G1397" s="57"/>
    </row>
    <row r="1398" spans="1:7" x14ac:dyDescent="0.45">
      <c r="A1398" s="56" t="s">
        <v>4466</v>
      </c>
      <c r="B1398" s="56" t="s">
        <v>4459</v>
      </c>
      <c r="C1398" s="56" t="s">
        <v>4467</v>
      </c>
      <c r="D1398" s="56" t="s">
        <v>4461</v>
      </c>
      <c r="E1398" s="56" t="s">
        <v>4468</v>
      </c>
      <c r="G1398" s="57"/>
    </row>
    <row r="1399" spans="1:7" x14ac:dyDescent="0.45">
      <c r="A1399" s="56" t="s">
        <v>4469</v>
      </c>
      <c r="B1399" s="56" t="s">
        <v>4459</v>
      </c>
      <c r="C1399" s="56" t="s">
        <v>4470</v>
      </c>
      <c r="D1399" s="56" t="s">
        <v>4461</v>
      </c>
      <c r="E1399" s="56" t="s">
        <v>4471</v>
      </c>
      <c r="G1399" s="57"/>
    </row>
    <row r="1400" spans="1:7" x14ac:dyDescent="0.45">
      <c r="A1400" s="56" t="s">
        <v>4472</v>
      </c>
      <c r="B1400" s="56" t="s">
        <v>4459</v>
      </c>
      <c r="C1400" s="56" t="s">
        <v>4473</v>
      </c>
      <c r="D1400" s="56" t="s">
        <v>4461</v>
      </c>
      <c r="E1400" s="56" t="s">
        <v>4474</v>
      </c>
      <c r="G1400" s="57"/>
    </row>
    <row r="1401" spans="1:7" x14ac:dyDescent="0.45">
      <c r="A1401" s="56" t="s">
        <v>4475</v>
      </c>
      <c r="B1401" s="56" t="s">
        <v>4459</v>
      </c>
      <c r="C1401" s="56" t="s">
        <v>4476</v>
      </c>
      <c r="D1401" s="56" t="s">
        <v>4461</v>
      </c>
      <c r="E1401" s="56" t="s">
        <v>4477</v>
      </c>
      <c r="G1401" s="57"/>
    </row>
    <row r="1402" spans="1:7" x14ac:dyDescent="0.45">
      <c r="A1402" s="56" t="s">
        <v>4478</v>
      </c>
      <c r="B1402" s="56" t="s">
        <v>4459</v>
      </c>
      <c r="C1402" s="56" t="s">
        <v>4479</v>
      </c>
      <c r="D1402" s="56" t="s">
        <v>4461</v>
      </c>
      <c r="E1402" s="56" t="s">
        <v>4480</v>
      </c>
      <c r="G1402" s="57"/>
    </row>
    <row r="1403" spans="1:7" x14ac:dyDescent="0.45">
      <c r="A1403" s="56" t="s">
        <v>4481</v>
      </c>
      <c r="B1403" s="56" t="s">
        <v>4459</v>
      </c>
      <c r="C1403" s="56" t="s">
        <v>4482</v>
      </c>
      <c r="D1403" s="56" t="s">
        <v>4461</v>
      </c>
      <c r="E1403" s="56" t="s">
        <v>4483</v>
      </c>
      <c r="G1403" s="57"/>
    </row>
    <row r="1404" spans="1:7" x14ac:dyDescent="0.45">
      <c r="A1404" s="56" t="s">
        <v>4484</v>
      </c>
      <c r="B1404" s="56" t="s">
        <v>4459</v>
      </c>
      <c r="C1404" s="56" t="s">
        <v>4485</v>
      </c>
      <c r="D1404" s="56" t="s">
        <v>4461</v>
      </c>
      <c r="E1404" s="56" t="s">
        <v>4486</v>
      </c>
      <c r="G1404" s="57"/>
    </row>
    <row r="1405" spans="1:7" x14ac:dyDescent="0.45">
      <c r="A1405" s="56" t="s">
        <v>4487</v>
      </c>
      <c r="B1405" s="56" t="s">
        <v>4459</v>
      </c>
      <c r="C1405" s="56" t="s">
        <v>4488</v>
      </c>
      <c r="D1405" s="56" t="s">
        <v>4461</v>
      </c>
      <c r="E1405" s="56" t="s">
        <v>4489</v>
      </c>
      <c r="G1405" s="57"/>
    </row>
    <row r="1406" spans="1:7" x14ac:dyDescent="0.45">
      <c r="A1406" s="56" t="s">
        <v>4490</v>
      </c>
      <c r="B1406" s="56" t="s">
        <v>4459</v>
      </c>
      <c r="C1406" s="56" t="s">
        <v>4491</v>
      </c>
      <c r="D1406" s="56" t="s">
        <v>4461</v>
      </c>
      <c r="E1406" s="56" t="s">
        <v>4492</v>
      </c>
      <c r="G1406" s="57"/>
    </row>
    <row r="1407" spans="1:7" x14ac:dyDescent="0.45">
      <c r="A1407" s="56" t="s">
        <v>4493</v>
      </c>
      <c r="B1407" s="56" t="s">
        <v>4459</v>
      </c>
      <c r="C1407" s="56" t="s">
        <v>4494</v>
      </c>
      <c r="D1407" s="56" t="s">
        <v>4461</v>
      </c>
      <c r="E1407" s="56" t="s">
        <v>4495</v>
      </c>
      <c r="G1407" s="57"/>
    </row>
    <row r="1408" spans="1:7" x14ac:dyDescent="0.45">
      <c r="A1408" s="56" t="s">
        <v>4496</v>
      </c>
      <c r="B1408" s="56" t="s">
        <v>4459</v>
      </c>
      <c r="C1408" s="56" t="s">
        <v>4497</v>
      </c>
      <c r="D1408" s="56" t="s">
        <v>4461</v>
      </c>
      <c r="E1408" s="56" t="s">
        <v>4498</v>
      </c>
      <c r="G1408" s="57"/>
    </row>
    <row r="1409" spans="1:7" x14ac:dyDescent="0.45">
      <c r="A1409" s="56" t="s">
        <v>4499</v>
      </c>
      <c r="B1409" s="56" t="s">
        <v>4459</v>
      </c>
      <c r="C1409" s="56" t="s">
        <v>4500</v>
      </c>
      <c r="D1409" s="56" t="s">
        <v>4461</v>
      </c>
      <c r="E1409" s="56" t="s">
        <v>4501</v>
      </c>
      <c r="G1409" s="57"/>
    </row>
    <row r="1410" spans="1:7" x14ac:dyDescent="0.45">
      <c r="A1410" s="56" t="s">
        <v>4502</v>
      </c>
      <c r="B1410" s="56" t="s">
        <v>4459</v>
      </c>
      <c r="C1410" s="56" t="s">
        <v>4503</v>
      </c>
      <c r="D1410" s="56" t="s">
        <v>4461</v>
      </c>
      <c r="E1410" s="56" t="s">
        <v>4504</v>
      </c>
      <c r="G1410" s="57"/>
    </row>
    <row r="1411" spans="1:7" x14ac:dyDescent="0.45">
      <c r="A1411" s="56" t="s">
        <v>4505</v>
      </c>
      <c r="B1411" s="56" t="s">
        <v>4459</v>
      </c>
      <c r="C1411" s="56" t="s">
        <v>4506</v>
      </c>
      <c r="D1411" s="56" t="s">
        <v>4461</v>
      </c>
      <c r="E1411" s="56" t="s">
        <v>4507</v>
      </c>
      <c r="G1411" s="57"/>
    </row>
    <row r="1412" spans="1:7" x14ac:dyDescent="0.45">
      <c r="A1412" s="56" t="s">
        <v>4508</v>
      </c>
      <c r="B1412" s="56" t="s">
        <v>4459</v>
      </c>
      <c r="C1412" s="56" t="s">
        <v>4509</v>
      </c>
      <c r="D1412" s="56" t="s">
        <v>4461</v>
      </c>
      <c r="E1412" s="56" t="s">
        <v>4510</v>
      </c>
      <c r="G1412" s="57"/>
    </row>
    <row r="1413" spans="1:7" x14ac:dyDescent="0.45">
      <c r="A1413" s="56" t="s">
        <v>4511</v>
      </c>
      <c r="B1413" s="56" t="s">
        <v>4459</v>
      </c>
      <c r="C1413" s="56" t="s">
        <v>4512</v>
      </c>
      <c r="D1413" s="56" t="s">
        <v>4461</v>
      </c>
      <c r="E1413" s="56" t="s">
        <v>4513</v>
      </c>
      <c r="G1413" s="57"/>
    </row>
    <row r="1414" spans="1:7" x14ac:dyDescent="0.45">
      <c r="A1414" s="56" t="s">
        <v>4514</v>
      </c>
      <c r="B1414" s="56" t="s">
        <v>4459</v>
      </c>
      <c r="C1414" s="56" t="s">
        <v>4515</v>
      </c>
      <c r="D1414" s="56" t="s">
        <v>4461</v>
      </c>
      <c r="E1414" s="56" t="s">
        <v>4516</v>
      </c>
      <c r="G1414" s="57"/>
    </row>
    <row r="1415" spans="1:7" x14ac:dyDescent="0.45">
      <c r="A1415" s="52" t="s">
        <v>4517</v>
      </c>
      <c r="B1415" s="52" t="s">
        <v>397</v>
      </c>
      <c r="C1415" s="53"/>
      <c r="D1415" s="54" t="s">
        <v>4518</v>
      </c>
      <c r="E1415" s="53"/>
      <c r="G1415" s="57"/>
    </row>
    <row r="1416" spans="1:7" x14ac:dyDescent="0.45">
      <c r="A1416" s="56" t="s">
        <v>4519</v>
      </c>
      <c r="B1416" s="56" t="s">
        <v>4520</v>
      </c>
      <c r="C1416" s="56" t="s">
        <v>4521</v>
      </c>
      <c r="D1416" s="56" t="s">
        <v>4522</v>
      </c>
      <c r="E1416" s="56" t="s">
        <v>4523</v>
      </c>
      <c r="G1416" s="57"/>
    </row>
    <row r="1417" spans="1:7" x14ac:dyDescent="0.45">
      <c r="A1417" s="56" t="s">
        <v>4524</v>
      </c>
      <c r="B1417" s="56" t="s">
        <v>4520</v>
      </c>
      <c r="C1417" s="56" t="s">
        <v>4525</v>
      </c>
      <c r="D1417" s="56" t="s">
        <v>4522</v>
      </c>
      <c r="E1417" s="56" t="s">
        <v>4526</v>
      </c>
      <c r="G1417" s="57"/>
    </row>
    <row r="1418" spans="1:7" x14ac:dyDescent="0.45">
      <c r="A1418" s="56" t="s">
        <v>4527</v>
      </c>
      <c r="B1418" s="56" t="s">
        <v>4520</v>
      </c>
      <c r="C1418" s="56" t="s">
        <v>4528</v>
      </c>
      <c r="D1418" s="56" t="s">
        <v>4522</v>
      </c>
      <c r="E1418" s="56" t="s">
        <v>4529</v>
      </c>
      <c r="G1418" s="57"/>
    </row>
    <row r="1419" spans="1:7" x14ac:dyDescent="0.45">
      <c r="A1419" s="56" t="s">
        <v>4530</v>
      </c>
      <c r="B1419" s="56" t="s">
        <v>4520</v>
      </c>
      <c r="C1419" s="56" t="s">
        <v>4531</v>
      </c>
      <c r="D1419" s="56" t="s">
        <v>4522</v>
      </c>
      <c r="E1419" s="56" t="s">
        <v>4532</v>
      </c>
      <c r="G1419" s="57"/>
    </row>
    <row r="1420" spans="1:7" x14ac:dyDescent="0.45">
      <c r="A1420" s="56" t="s">
        <v>4533</v>
      </c>
      <c r="B1420" s="56" t="s">
        <v>4520</v>
      </c>
      <c r="C1420" s="56" t="s">
        <v>4534</v>
      </c>
      <c r="D1420" s="56" t="s">
        <v>4522</v>
      </c>
      <c r="E1420" s="56" t="s">
        <v>4535</v>
      </c>
      <c r="G1420" s="57"/>
    </row>
    <row r="1421" spans="1:7" x14ac:dyDescent="0.45">
      <c r="A1421" s="56" t="s">
        <v>4536</v>
      </c>
      <c r="B1421" s="56" t="s">
        <v>4520</v>
      </c>
      <c r="C1421" s="56" t="s">
        <v>4537</v>
      </c>
      <c r="D1421" s="56" t="s">
        <v>4522</v>
      </c>
      <c r="E1421" s="56" t="s">
        <v>4538</v>
      </c>
      <c r="G1421" s="57"/>
    </row>
    <row r="1422" spans="1:7" x14ac:dyDescent="0.45">
      <c r="A1422" s="56" t="s">
        <v>4539</v>
      </c>
      <c r="B1422" s="56" t="s">
        <v>4520</v>
      </c>
      <c r="C1422" s="56" t="s">
        <v>4540</v>
      </c>
      <c r="D1422" s="56" t="s">
        <v>4522</v>
      </c>
      <c r="E1422" s="56" t="s">
        <v>4541</v>
      </c>
      <c r="G1422" s="57"/>
    </row>
    <row r="1423" spans="1:7" x14ac:dyDescent="0.45">
      <c r="A1423" s="56" t="s">
        <v>4542</v>
      </c>
      <c r="B1423" s="56" t="s">
        <v>4520</v>
      </c>
      <c r="C1423" s="56" t="s">
        <v>4543</v>
      </c>
      <c r="D1423" s="56" t="s">
        <v>4522</v>
      </c>
      <c r="E1423" s="56" t="s">
        <v>3441</v>
      </c>
      <c r="G1423" s="57"/>
    </row>
    <row r="1424" spans="1:7" x14ac:dyDescent="0.45">
      <c r="A1424" s="56" t="s">
        <v>4544</v>
      </c>
      <c r="B1424" s="56" t="s">
        <v>4520</v>
      </c>
      <c r="C1424" s="56" t="s">
        <v>4545</v>
      </c>
      <c r="D1424" s="56" t="s">
        <v>4522</v>
      </c>
      <c r="E1424" s="56" t="s">
        <v>4546</v>
      </c>
      <c r="G1424" s="57"/>
    </row>
    <row r="1425" spans="1:7" x14ac:dyDescent="0.45">
      <c r="A1425" s="56" t="s">
        <v>4547</v>
      </c>
      <c r="B1425" s="56" t="s">
        <v>4520</v>
      </c>
      <c r="C1425" s="56" t="s">
        <v>4548</v>
      </c>
      <c r="D1425" s="56" t="s">
        <v>4522</v>
      </c>
      <c r="E1425" s="56" t="s">
        <v>4549</v>
      </c>
      <c r="G1425" s="57"/>
    </row>
    <row r="1426" spans="1:7" x14ac:dyDescent="0.45">
      <c r="A1426" s="56" t="s">
        <v>4550</v>
      </c>
      <c r="B1426" s="56" t="s">
        <v>4520</v>
      </c>
      <c r="C1426" s="56" t="s">
        <v>4551</v>
      </c>
      <c r="D1426" s="56" t="s">
        <v>4522</v>
      </c>
      <c r="E1426" s="56" t="s">
        <v>4552</v>
      </c>
      <c r="G1426" s="57"/>
    </row>
    <row r="1427" spans="1:7" x14ac:dyDescent="0.45">
      <c r="A1427" s="56" t="s">
        <v>4553</v>
      </c>
      <c r="B1427" s="56" t="s">
        <v>4520</v>
      </c>
      <c r="C1427" s="56" t="s">
        <v>4554</v>
      </c>
      <c r="D1427" s="56" t="s">
        <v>4522</v>
      </c>
      <c r="E1427" s="56" t="s">
        <v>4555</v>
      </c>
      <c r="G1427" s="57"/>
    </row>
    <row r="1428" spans="1:7" x14ac:dyDescent="0.45">
      <c r="A1428" s="56" t="s">
        <v>4556</v>
      </c>
      <c r="B1428" s="56" t="s">
        <v>4520</v>
      </c>
      <c r="C1428" s="56" t="s">
        <v>4557</v>
      </c>
      <c r="D1428" s="56" t="s">
        <v>4522</v>
      </c>
      <c r="E1428" s="56" t="s">
        <v>4558</v>
      </c>
      <c r="G1428" s="57"/>
    </row>
    <row r="1429" spans="1:7" x14ac:dyDescent="0.45">
      <c r="A1429" s="56" t="s">
        <v>4559</v>
      </c>
      <c r="B1429" s="56" t="s">
        <v>4520</v>
      </c>
      <c r="C1429" s="56" t="s">
        <v>4560</v>
      </c>
      <c r="D1429" s="56" t="s">
        <v>4522</v>
      </c>
      <c r="E1429" s="56" t="s">
        <v>4561</v>
      </c>
      <c r="G1429" s="57"/>
    </row>
    <row r="1430" spans="1:7" x14ac:dyDescent="0.45">
      <c r="A1430" s="56" t="s">
        <v>4562</v>
      </c>
      <c r="B1430" s="56" t="s">
        <v>4520</v>
      </c>
      <c r="C1430" s="56" t="s">
        <v>4563</v>
      </c>
      <c r="D1430" s="56" t="s">
        <v>4522</v>
      </c>
      <c r="E1430" s="56" t="s">
        <v>4564</v>
      </c>
      <c r="G1430" s="57"/>
    </row>
    <row r="1431" spans="1:7" x14ac:dyDescent="0.45">
      <c r="A1431" s="56" t="s">
        <v>4565</v>
      </c>
      <c r="B1431" s="56" t="s">
        <v>4520</v>
      </c>
      <c r="C1431" s="56" t="s">
        <v>4566</v>
      </c>
      <c r="D1431" s="56" t="s">
        <v>4522</v>
      </c>
      <c r="E1431" s="56" t="s">
        <v>4567</v>
      </c>
      <c r="G1431" s="57"/>
    </row>
    <row r="1432" spans="1:7" x14ac:dyDescent="0.45">
      <c r="A1432" s="56" t="s">
        <v>4568</v>
      </c>
      <c r="B1432" s="56" t="s">
        <v>4520</v>
      </c>
      <c r="C1432" s="56" t="s">
        <v>4569</v>
      </c>
      <c r="D1432" s="56" t="s">
        <v>4522</v>
      </c>
      <c r="E1432" s="56" t="s">
        <v>4570</v>
      </c>
      <c r="G1432" s="57"/>
    </row>
    <row r="1433" spans="1:7" x14ac:dyDescent="0.45">
      <c r="A1433" s="56" t="s">
        <v>4571</v>
      </c>
      <c r="B1433" s="56" t="s">
        <v>4520</v>
      </c>
      <c r="C1433" s="56" t="s">
        <v>4572</v>
      </c>
      <c r="D1433" s="56" t="s">
        <v>4522</v>
      </c>
      <c r="E1433" s="56" t="s">
        <v>4573</v>
      </c>
      <c r="G1433" s="57"/>
    </row>
    <row r="1434" spans="1:7" x14ac:dyDescent="0.45">
      <c r="A1434" s="56" t="s">
        <v>4574</v>
      </c>
      <c r="B1434" s="56" t="s">
        <v>4520</v>
      </c>
      <c r="C1434" s="56" t="s">
        <v>4575</v>
      </c>
      <c r="D1434" s="56" t="s">
        <v>4522</v>
      </c>
      <c r="E1434" s="56" t="s">
        <v>4576</v>
      </c>
      <c r="G1434" s="57"/>
    </row>
    <row r="1435" spans="1:7" x14ac:dyDescent="0.45">
      <c r="A1435" s="56" t="s">
        <v>4577</v>
      </c>
      <c r="B1435" s="56" t="s">
        <v>4520</v>
      </c>
      <c r="C1435" s="56" t="s">
        <v>4578</v>
      </c>
      <c r="D1435" s="56" t="s">
        <v>4522</v>
      </c>
      <c r="E1435" s="56" t="s">
        <v>4579</v>
      </c>
      <c r="G1435" s="57"/>
    </row>
    <row r="1436" spans="1:7" x14ac:dyDescent="0.45">
      <c r="A1436" s="56" t="s">
        <v>4580</v>
      </c>
      <c r="B1436" s="56" t="s">
        <v>4520</v>
      </c>
      <c r="C1436" s="56" t="s">
        <v>4581</v>
      </c>
      <c r="D1436" s="56" t="s">
        <v>4522</v>
      </c>
      <c r="E1436" s="56" t="s">
        <v>4582</v>
      </c>
      <c r="G1436" s="57"/>
    </row>
    <row r="1437" spans="1:7" x14ac:dyDescent="0.45">
      <c r="A1437" s="56" t="s">
        <v>4583</v>
      </c>
      <c r="B1437" s="56" t="s">
        <v>4520</v>
      </c>
      <c r="C1437" s="56" t="s">
        <v>4584</v>
      </c>
      <c r="D1437" s="56" t="s">
        <v>4522</v>
      </c>
      <c r="E1437" s="56" t="s">
        <v>4585</v>
      </c>
      <c r="G1437" s="57"/>
    </row>
    <row r="1438" spans="1:7" x14ac:dyDescent="0.45">
      <c r="A1438" s="56" t="s">
        <v>4586</v>
      </c>
      <c r="B1438" s="56" t="s">
        <v>4520</v>
      </c>
      <c r="C1438" s="56" t="s">
        <v>4587</v>
      </c>
      <c r="D1438" s="56" t="s">
        <v>4522</v>
      </c>
      <c r="E1438" s="56" t="s">
        <v>4588</v>
      </c>
      <c r="G1438" s="57"/>
    </row>
    <row r="1439" spans="1:7" x14ac:dyDescent="0.45">
      <c r="A1439" s="56" t="s">
        <v>4589</v>
      </c>
      <c r="B1439" s="56" t="s">
        <v>4520</v>
      </c>
      <c r="C1439" s="56" t="s">
        <v>4590</v>
      </c>
      <c r="D1439" s="56" t="s">
        <v>4522</v>
      </c>
      <c r="E1439" s="56" t="s">
        <v>4591</v>
      </c>
      <c r="G1439" s="57"/>
    </row>
    <row r="1440" spans="1:7" x14ac:dyDescent="0.45">
      <c r="A1440" s="52" t="s">
        <v>4592</v>
      </c>
      <c r="B1440" s="52" t="s">
        <v>401</v>
      </c>
      <c r="C1440" s="53"/>
      <c r="D1440" s="54" t="s">
        <v>4593</v>
      </c>
      <c r="E1440" s="53"/>
      <c r="G1440" s="57"/>
    </row>
    <row r="1441" spans="1:7" x14ac:dyDescent="0.45">
      <c r="A1441" s="56" t="s">
        <v>4594</v>
      </c>
      <c r="B1441" s="56" t="s">
        <v>4595</v>
      </c>
      <c r="C1441" s="56" t="s">
        <v>4596</v>
      </c>
      <c r="D1441" s="56" t="s">
        <v>4597</v>
      </c>
      <c r="E1441" s="56" t="s">
        <v>4598</v>
      </c>
      <c r="G1441" s="57"/>
    </row>
    <row r="1442" spans="1:7" x14ac:dyDescent="0.45">
      <c r="A1442" s="56" t="s">
        <v>4599</v>
      </c>
      <c r="B1442" s="56" t="s">
        <v>4595</v>
      </c>
      <c r="C1442" s="56" t="s">
        <v>4600</v>
      </c>
      <c r="D1442" s="56" t="s">
        <v>4597</v>
      </c>
      <c r="E1442" s="56" t="s">
        <v>4601</v>
      </c>
      <c r="G1442" s="57"/>
    </row>
    <row r="1443" spans="1:7" x14ac:dyDescent="0.45">
      <c r="A1443" s="56" t="s">
        <v>4602</v>
      </c>
      <c r="B1443" s="56" t="s">
        <v>4595</v>
      </c>
      <c r="C1443" s="56" t="s">
        <v>4603</v>
      </c>
      <c r="D1443" s="56" t="s">
        <v>4597</v>
      </c>
      <c r="E1443" s="56" t="s">
        <v>4604</v>
      </c>
      <c r="G1443" s="57"/>
    </row>
    <row r="1444" spans="1:7" x14ac:dyDescent="0.45">
      <c r="A1444" s="56" t="s">
        <v>4605</v>
      </c>
      <c r="B1444" s="56" t="s">
        <v>4595</v>
      </c>
      <c r="C1444" s="56" t="s">
        <v>4606</v>
      </c>
      <c r="D1444" s="56" t="s">
        <v>4597</v>
      </c>
      <c r="E1444" s="56" t="s">
        <v>4607</v>
      </c>
      <c r="G1444" s="57"/>
    </row>
    <row r="1445" spans="1:7" x14ac:dyDescent="0.45">
      <c r="A1445" s="56" t="s">
        <v>4608</v>
      </c>
      <c r="B1445" s="56" t="s">
        <v>4595</v>
      </c>
      <c r="C1445" s="56" t="s">
        <v>4609</v>
      </c>
      <c r="D1445" s="56" t="s">
        <v>4597</v>
      </c>
      <c r="E1445" s="56" t="s">
        <v>4610</v>
      </c>
      <c r="G1445" s="57"/>
    </row>
    <row r="1446" spans="1:7" x14ac:dyDescent="0.45">
      <c r="A1446" s="56" t="s">
        <v>4611</v>
      </c>
      <c r="B1446" s="56" t="s">
        <v>4595</v>
      </c>
      <c r="C1446" s="56" t="s">
        <v>4612</v>
      </c>
      <c r="D1446" s="56" t="s">
        <v>4597</v>
      </c>
      <c r="E1446" s="56" t="s">
        <v>4613</v>
      </c>
      <c r="G1446" s="57"/>
    </row>
    <row r="1447" spans="1:7" x14ac:dyDescent="0.45">
      <c r="A1447" s="56" t="s">
        <v>4614</v>
      </c>
      <c r="B1447" s="56" t="s">
        <v>4595</v>
      </c>
      <c r="C1447" s="56" t="s">
        <v>4615</v>
      </c>
      <c r="D1447" s="56" t="s">
        <v>4597</v>
      </c>
      <c r="E1447" s="56" t="s">
        <v>4616</v>
      </c>
      <c r="G1447" s="57"/>
    </row>
    <row r="1448" spans="1:7" x14ac:dyDescent="0.45">
      <c r="A1448" s="56" t="s">
        <v>4617</v>
      </c>
      <c r="B1448" s="56" t="s">
        <v>4595</v>
      </c>
      <c r="C1448" s="56" t="s">
        <v>4618</v>
      </c>
      <c r="D1448" s="56" t="s">
        <v>4597</v>
      </c>
      <c r="E1448" s="56" t="s">
        <v>4619</v>
      </c>
      <c r="G1448" s="57"/>
    </row>
    <row r="1449" spans="1:7" x14ac:dyDescent="0.45">
      <c r="A1449" s="56" t="s">
        <v>4620</v>
      </c>
      <c r="B1449" s="56" t="s">
        <v>4595</v>
      </c>
      <c r="C1449" s="56" t="s">
        <v>4621</v>
      </c>
      <c r="D1449" s="56" t="s">
        <v>4597</v>
      </c>
      <c r="E1449" s="56" t="s">
        <v>4622</v>
      </c>
      <c r="G1449" s="57"/>
    </row>
    <row r="1450" spans="1:7" x14ac:dyDescent="0.45">
      <c r="A1450" s="56" t="s">
        <v>4623</v>
      </c>
      <c r="B1450" s="56" t="s">
        <v>4595</v>
      </c>
      <c r="C1450" s="56" t="s">
        <v>4624</v>
      </c>
      <c r="D1450" s="56" t="s">
        <v>4597</v>
      </c>
      <c r="E1450" s="56" t="s">
        <v>4625</v>
      </c>
      <c r="G1450" s="57"/>
    </row>
    <row r="1451" spans="1:7" x14ac:dyDescent="0.45">
      <c r="A1451" s="56" t="s">
        <v>4626</v>
      </c>
      <c r="B1451" s="56" t="s">
        <v>4595</v>
      </c>
      <c r="C1451" s="56" t="s">
        <v>4627</v>
      </c>
      <c r="D1451" s="56" t="s">
        <v>4597</v>
      </c>
      <c r="E1451" s="56" t="s">
        <v>4628</v>
      </c>
      <c r="G1451" s="57"/>
    </row>
    <row r="1452" spans="1:7" x14ac:dyDescent="0.45">
      <c r="A1452" s="56" t="s">
        <v>4629</v>
      </c>
      <c r="B1452" s="56" t="s">
        <v>4595</v>
      </c>
      <c r="C1452" s="56" t="s">
        <v>4630</v>
      </c>
      <c r="D1452" s="56" t="s">
        <v>4597</v>
      </c>
      <c r="E1452" s="56" t="s">
        <v>4631</v>
      </c>
      <c r="G1452" s="57"/>
    </row>
    <row r="1453" spans="1:7" x14ac:dyDescent="0.45">
      <c r="A1453" s="56" t="s">
        <v>4632</v>
      </c>
      <c r="B1453" s="56" t="s">
        <v>4595</v>
      </c>
      <c r="C1453" s="56" t="s">
        <v>4633</v>
      </c>
      <c r="D1453" s="56" t="s">
        <v>4597</v>
      </c>
      <c r="E1453" s="56" t="s">
        <v>4634</v>
      </c>
      <c r="G1453" s="57"/>
    </row>
    <row r="1454" spans="1:7" x14ac:dyDescent="0.45">
      <c r="A1454" s="56" t="s">
        <v>4635</v>
      </c>
      <c r="B1454" s="56" t="s">
        <v>4595</v>
      </c>
      <c r="C1454" s="56" t="s">
        <v>4636</v>
      </c>
      <c r="D1454" s="56" t="s">
        <v>4597</v>
      </c>
      <c r="E1454" s="56" t="s">
        <v>4637</v>
      </c>
      <c r="G1454" s="57"/>
    </row>
    <row r="1455" spans="1:7" x14ac:dyDescent="0.45">
      <c r="A1455" s="56" t="s">
        <v>4638</v>
      </c>
      <c r="B1455" s="56" t="s">
        <v>4595</v>
      </c>
      <c r="C1455" s="56" t="s">
        <v>4639</v>
      </c>
      <c r="D1455" s="56" t="s">
        <v>4597</v>
      </c>
      <c r="E1455" s="56" t="s">
        <v>4640</v>
      </c>
      <c r="G1455" s="57"/>
    </row>
    <row r="1456" spans="1:7" x14ac:dyDescent="0.45">
      <c r="A1456" s="56" t="s">
        <v>4641</v>
      </c>
      <c r="B1456" s="56" t="s">
        <v>4595</v>
      </c>
      <c r="C1456" s="56" t="s">
        <v>4642</v>
      </c>
      <c r="D1456" s="56" t="s">
        <v>4597</v>
      </c>
      <c r="E1456" s="56" t="s">
        <v>4643</v>
      </c>
      <c r="G1456" s="57"/>
    </row>
    <row r="1457" spans="1:7" x14ac:dyDescent="0.45">
      <c r="A1457" s="56" t="s">
        <v>4644</v>
      </c>
      <c r="B1457" s="56" t="s">
        <v>4595</v>
      </c>
      <c r="C1457" s="56" t="s">
        <v>4645</v>
      </c>
      <c r="D1457" s="56" t="s">
        <v>4597</v>
      </c>
      <c r="E1457" s="56" t="s">
        <v>4646</v>
      </c>
      <c r="G1457" s="57"/>
    </row>
    <row r="1458" spans="1:7" x14ac:dyDescent="0.45">
      <c r="A1458" s="52" t="s">
        <v>4647</v>
      </c>
      <c r="B1458" s="52" t="s">
        <v>405</v>
      </c>
      <c r="C1458" s="53"/>
      <c r="D1458" s="54" t="s">
        <v>4648</v>
      </c>
      <c r="E1458" s="53"/>
      <c r="G1458" s="57"/>
    </row>
    <row r="1459" spans="1:7" x14ac:dyDescent="0.45">
      <c r="A1459" s="56" t="s">
        <v>4649</v>
      </c>
      <c r="B1459" s="56" t="s">
        <v>4650</v>
      </c>
      <c r="C1459" s="56" t="s">
        <v>4651</v>
      </c>
      <c r="D1459" s="56" t="s">
        <v>4652</v>
      </c>
      <c r="E1459" s="56" t="s">
        <v>4653</v>
      </c>
      <c r="G1459" s="57"/>
    </row>
    <row r="1460" spans="1:7" x14ac:dyDescent="0.45">
      <c r="A1460" s="56" t="s">
        <v>4654</v>
      </c>
      <c r="B1460" s="56" t="s">
        <v>4650</v>
      </c>
      <c r="C1460" s="56" t="s">
        <v>4655</v>
      </c>
      <c r="D1460" s="56" t="s">
        <v>4652</v>
      </c>
      <c r="E1460" s="56" t="s">
        <v>4656</v>
      </c>
      <c r="G1460" s="57"/>
    </row>
    <row r="1461" spans="1:7" x14ac:dyDescent="0.45">
      <c r="A1461" s="56" t="s">
        <v>4657</v>
      </c>
      <c r="B1461" s="56" t="s">
        <v>4650</v>
      </c>
      <c r="C1461" s="56" t="s">
        <v>4658</v>
      </c>
      <c r="D1461" s="56" t="s">
        <v>4652</v>
      </c>
      <c r="E1461" s="56" t="s">
        <v>4659</v>
      </c>
      <c r="G1461" s="57"/>
    </row>
    <row r="1462" spans="1:7" x14ac:dyDescent="0.45">
      <c r="A1462" s="56" t="s">
        <v>4660</v>
      </c>
      <c r="B1462" s="56" t="s">
        <v>4650</v>
      </c>
      <c r="C1462" s="56" t="s">
        <v>4661</v>
      </c>
      <c r="D1462" s="56" t="s">
        <v>4652</v>
      </c>
      <c r="E1462" s="56" t="s">
        <v>4662</v>
      </c>
      <c r="G1462" s="57"/>
    </row>
    <row r="1463" spans="1:7" x14ac:dyDescent="0.45">
      <c r="A1463" s="56" t="s">
        <v>4663</v>
      </c>
      <c r="B1463" s="56" t="s">
        <v>4650</v>
      </c>
      <c r="C1463" s="56" t="s">
        <v>4664</v>
      </c>
      <c r="D1463" s="56" t="s">
        <v>4652</v>
      </c>
      <c r="E1463" s="56" t="s">
        <v>4665</v>
      </c>
      <c r="G1463" s="57"/>
    </row>
    <row r="1464" spans="1:7" x14ac:dyDescent="0.45">
      <c r="A1464" s="56" t="s">
        <v>4666</v>
      </c>
      <c r="B1464" s="56" t="s">
        <v>4650</v>
      </c>
      <c r="C1464" s="56" t="s">
        <v>4667</v>
      </c>
      <c r="D1464" s="56" t="s">
        <v>4652</v>
      </c>
      <c r="E1464" s="56" t="s">
        <v>4668</v>
      </c>
      <c r="G1464" s="57"/>
    </row>
    <row r="1465" spans="1:7" x14ac:dyDescent="0.45">
      <c r="A1465" s="56" t="s">
        <v>4669</v>
      </c>
      <c r="B1465" s="56" t="s">
        <v>4650</v>
      </c>
      <c r="C1465" s="56" t="s">
        <v>4670</v>
      </c>
      <c r="D1465" s="56" t="s">
        <v>4652</v>
      </c>
      <c r="E1465" s="56" t="s">
        <v>4671</v>
      </c>
      <c r="G1465" s="57"/>
    </row>
    <row r="1466" spans="1:7" x14ac:dyDescent="0.45">
      <c r="A1466" s="56" t="s">
        <v>4672</v>
      </c>
      <c r="B1466" s="56" t="s">
        <v>4650</v>
      </c>
      <c r="C1466" s="56" t="s">
        <v>4673</v>
      </c>
      <c r="D1466" s="56" t="s">
        <v>4652</v>
      </c>
      <c r="E1466" s="56" t="s">
        <v>4674</v>
      </c>
      <c r="G1466" s="57"/>
    </row>
    <row r="1467" spans="1:7" x14ac:dyDescent="0.45">
      <c r="A1467" s="56" t="s">
        <v>4675</v>
      </c>
      <c r="B1467" s="56" t="s">
        <v>4650</v>
      </c>
      <c r="C1467" s="56" t="s">
        <v>4676</v>
      </c>
      <c r="D1467" s="56" t="s">
        <v>4652</v>
      </c>
      <c r="E1467" s="56" t="s">
        <v>4677</v>
      </c>
      <c r="G1467" s="57"/>
    </row>
    <row r="1468" spans="1:7" x14ac:dyDescent="0.45">
      <c r="A1468" s="56" t="s">
        <v>4678</v>
      </c>
      <c r="B1468" s="56" t="s">
        <v>4650</v>
      </c>
      <c r="C1468" s="56" t="s">
        <v>4679</v>
      </c>
      <c r="D1468" s="56" t="s">
        <v>4652</v>
      </c>
      <c r="E1468" s="56" t="s">
        <v>4680</v>
      </c>
      <c r="G1468" s="57"/>
    </row>
    <row r="1469" spans="1:7" x14ac:dyDescent="0.45">
      <c r="A1469" s="56" t="s">
        <v>4681</v>
      </c>
      <c r="B1469" s="56" t="s">
        <v>4650</v>
      </c>
      <c r="C1469" s="56" t="s">
        <v>4682</v>
      </c>
      <c r="D1469" s="56" t="s">
        <v>4652</v>
      </c>
      <c r="E1469" s="56" t="s">
        <v>4683</v>
      </c>
      <c r="G1469" s="57"/>
    </row>
    <row r="1470" spans="1:7" x14ac:dyDescent="0.45">
      <c r="A1470" s="56" t="s">
        <v>4684</v>
      </c>
      <c r="B1470" s="56" t="s">
        <v>4650</v>
      </c>
      <c r="C1470" s="56" t="s">
        <v>4685</v>
      </c>
      <c r="D1470" s="56" t="s">
        <v>4652</v>
      </c>
      <c r="E1470" s="56" t="s">
        <v>4686</v>
      </c>
      <c r="G1470" s="57"/>
    </row>
    <row r="1471" spans="1:7" x14ac:dyDescent="0.45">
      <c r="A1471" s="56" t="s">
        <v>4687</v>
      </c>
      <c r="B1471" s="56" t="s">
        <v>4650</v>
      </c>
      <c r="C1471" s="56" t="s">
        <v>4688</v>
      </c>
      <c r="D1471" s="56" t="s">
        <v>4652</v>
      </c>
      <c r="E1471" s="56" t="s">
        <v>4689</v>
      </c>
      <c r="G1471" s="57"/>
    </row>
    <row r="1472" spans="1:7" x14ac:dyDescent="0.45">
      <c r="A1472" s="56" t="s">
        <v>4690</v>
      </c>
      <c r="B1472" s="56" t="s">
        <v>4650</v>
      </c>
      <c r="C1472" s="56" t="s">
        <v>407</v>
      </c>
      <c r="D1472" s="56" t="s">
        <v>4652</v>
      </c>
      <c r="E1472" s="56" t="s">
        <v>4691</v>
      </c>
      <c r="G1472" s="57"/>
    </row>
    <row r="1473" spans="1:7" x14ac:dyDescent="0.45">
      <c r="A1473" s="56" t="s">
        <v>4692</v>
      </c>
      <c r="B1473" s="56" t="s">
        <v>4650</v>
      </c>
      <c r="C1473" s="56" t="s">
        <v>4693</v>
      </c>
      <c r="D1473" s="56" t="s">
        <v>4652</v>
      </c>
      <c r="E1473" s="56" t="s">
        <v>4694</v>
      </c>
      <c r="G1473" s="57"/>
    </row>
    <row r="1474" spans="1:7" x14ac:dyDescent="0.45">
      <c r="A1474" s="56" t="s">
        <v>4695</v>
      </c>
      <c r="B1474" s="56" t="s">
        <v>4650</v>
      </c>
      <c r="C1474" s="56" t="s">
        <v>4696</v>
      </c>
      <c r="D1474" s="56" t="s">
        <v>4652</v>
      </c>
      <c r="E1474" s="56" t="s">
        <v>4697</v>
      </c>
      <c r="G1474" s="57"/>
    </row>
    <row r="1475" spans="1:7" x14ac:dyDescent="0.45">
      <c r="A1475" s="56" t="s">
        <v>4698</v>
      </c>
      <c r="B1475" s="56" t="s">
        <v>4650</v>
      </c>
      <c r="C1475" s="56" t="s">
        <v>4699</v>
      </c>
      <c r="D1475" s="56" t="s">
        <v>4652</v>
      </c>
      <c r="E1475" s="56" t="s">
        <v>4700</v>
      </c>
      <c r="G1475" s="57"/>
    </row>
    <row r="1476" spans="1:7" x14ac:dyDescent="0.45">
      <c r="A1476" s="56" t="s">
        <v>4701</v>
      </c>
      <c r="B1476" s="56" t="s">
        <v>4650</v>
      </c>
      <c r="C1476" s="56" t="s">
        <v>4702</v>
      </c>
      <c r="D1476" s="56" t="s">
        <v>4652</v>
      </c>
      <c r="E1476" s="56" t="s">
        <v>4703</v>
      </c>
      <c r="G1476" s="57"/>
    </row>
    <row r="1477" spans="1:7" x14ac:dyDescent="0.45">
      <c r="A1477" s="56" t="s">
        <v>4704</v>
      </c>
      <c r="B1477" s="56" t="s">
        <v>4650</v>
      </c>
      <c r="C1477" s="56" t="s">
        <v>4705</v>
      </c>
      <c r="D1477" s="56" t="s">
        <v>4652</v>
      </c>
      <c r="E1477" s="56" t="s">
        <v>3575</v>
      </c>
      <c r="G1477" s="57"/>
    </row>
    <row r="1478" spans="1:7" x14ac:dyDescent="0.45">
      <c r="A1478" s="56" t="s">
        <v>4706</v>
      </c>
      <c r="B1478" s="56" t="s">
        <v>4650</v>
      </c>
      <c r="C1478" s="56" t="s">
        <v>4707</v>
      </c>
      <c r="D1478" s="56" t="s">
        <v>4652</v>
      </c>
      <c r="E1478" s="56" t="s">
        <v>4708</v>
      </c>
      <c r="G1478" s="57"/>
    </row>
    <row r="1479" spans="1:7" x14ac:dyDescent="0.45">
      <c r="A1479" s="52" t="s">
        <v>4709</v>
      </c>
      <c r="B1479" s="52" t="s">
        <v>409</v>
      </c>
      <c r="C1479" s="53"/>
      <c r="D1479" s="54" t="s">
        <v>4710</v>
      </c>
      <c r="E1479" s="53"/>
      <c r="G1479" s="57"/>
    </row>
    <row r="1480" spans="1:7" x14ac:dyDescent="0.45">
      <c r="A1480" s="56" t="s">
        <v>4711</v>
      </c>
      <c r="B1480" s="56" t="s">
        <v>4712</v>
      </c>
      <c r="C1480" s="56" t="s">
        <v>4713</v>
      </c>
      <c r="D1480" s="56" t="s">
        <v>4714</v>
      </c>
      <c r="E1480" s="56" t="s">
        <v>4715</v>
      </c>
      <c r="G1480" s="57"/>
    </row>
    <row r="1481" spans="1:7" x14ac:dyDescent="0.45">
      <c r="A1481" s="56" t="s">
        <v>4716</v>
      </c>
      <c r="B1481" s="56" t="s">
        <v>4712</v>
      </c>
      <c r="C1481" s="56" t="s">
        <v>4717</v>
      </c>
      <c r="D1481" s="56" t="s">
        <v>4714</v>
      </c>
      <c r="E1481" s="56" t="s">
        <v>4718</v>
      </c>
      <c r="G1481" s="57"/>
    </row>
    <row r="1482" spans="1:7" x14ac:dyDescent="0.45">
      <c r="A1482" s="56" t="s">
        <v>4719</v>
      </c>
      <c r="B1482" s="56" t="s">
        <v>4712</v>
      </c>
      <c r="C1482" s="56" t="s">
        <v>4720</v>
      </c>
      <c r="D1482" s="56" t="s">
        <v>4714</v>
      </c>
      <c r="E1482" s="56" t="s">
        <v>4721</v>
      </c>
      <c r="G1482" s="57"/>
    </row>
    <row r="1483" spans="1:7" x14ac:dyDescent="0.45">
      <c r="A1483" s="56" t="s">
        <v>4722</v>
      </c>
      <c r="B1483" s="56" t="s">
        <v>4712</v>
      </c>
      <c r="C1483" s="56" t="s">
        <v>4723</v>
      </c>
      <c r="D1483" s="56" t="s">
        <v>4714</v>
      </c>
      <c r="E1483" s="56" t="s">
        <v>4724</v>
      </c>
      <c r="G1483" s="57"/>
    </row>
    <row r="1484" spans="1:7" x14ac:dyDescent="0.45">
      <c r="A1484" s="56" t="s">
        <v>4725</v>
      </c>
      <c r="B1484" s="56" t="s">
        <v>4712</v>
      </c>
      <c r="C1484" s="56" t="s">
        <v>4726</v>
      </c>
      <c r="D1484" s="56" t="s">
        <v>4714</v>
      </c>
      <c r="E1484" s="56" t="s">
        <v>4727</v>
      </c>
      <c r="G1484" s="57"/>
    </row>
    <row r="1485" spans="1:7" x14ac:dyDescent="0.45">
      <c r="A1485" s="56" t="s">
        <v>4728</v>
      </c>
      <c r="B1485" s="56" t="s">
        <v>4712</v>
      </c>
      <c r="C1485" s="56" t="s">
        <v>4729</v>
      </c>
      <c r="D1485" s="56" t="s">
        <v>4714</v>
      </c>
      <c r="E1485" s="56" t="s">
        <v>4730</v>
      </c>
      <c r="G1485" s="57"/>
    </row>
    <row r="1486" spans="1:7" x14ac:dyDescent="0.45">
      <c r="A1486" s="56" t="s">
        <v>4731</v>
      </c>
      <c r="B1486" s="56" t="s">
        <v>4712</v>
      </c>
      <c r="C1486" s="56" t="s">
        <v>4732</v>
      </c>
      <c r="D1486" s="56" t="s">
        <v>4714</v>
      </c>
      <c r="E1486" s="56" t="s">
        <v>4733</v>
      </c>
      <c r="G1486" s="57"/>
    </row>
    <row r="1487" spans="1:7" x14ac:dyDescent="0.45">
      <c r="A1487" s="56" t="s">
        <v>4734</v>
      </c>
      <c r="B1487" s="56" t="s">
        <v>4712</v>
      </c>
      <c r="C1487" s="56" t="s">
        <v>4735</v>
      </c>
      <c r="D1487" s="56" t="s">
        <v>4714</v>
      </c>
      <c r="E1487" s="56" t="s">
        <v>4736</v>
      </c>
      <c r="G1487" s="57"/>
    </row>
    <row r="1488" spans="1:7" x14ac:dyDescent="0.45">
      <c r="A1488" s="56" t="s">
        <v>4737</v>
      </c>
      <c r="B1488" s="56" t="s">
        <v>4712</v>
      </c>
      <c r="C1488" s="56" t="s">
        <v>4738</v>
      </c>
      <c r="D1488" s="56" t="s">
        <v>4714</v>
      </c>
      <c r="E1488" s="56" t="s">
        <v>4739</v>
      </c>
      <c r="G1488" s="57"/>
    </row>
    <row r="1489" spans="1:7" x14ac:dyDescent="0.45">
      <c r="A1489" s="56" t="s">
        <v>4740</v>
      </c>
      <c r="B1489" s="56" t="s">
        <v>4712</v>
      </c>
      <c r="C1489" s="56" t="s">
        <v>4741</v>
      </c>
      <c r="D1489" s="56" t="s">
        <v>4714</v>
      </c>
      <c r="E1489" s="56" t="s">
        <v>3387</v>
      </c>
      <c r="G1489" s="57"/>
    </row>
    <row r="1490" spans="1:7" x14ac:dyDescent="0.45">
      <c r="A1490" s="56" t="s">
        <v>4742</v>
      </c>
      <c r="B1490" s="56" t="s">
        <v>4712</v>
      </c>
      <c r="C1490" s="56" t="s">
        <v>4743</v>
      </c>
      <c r="D1490" s="56" t="s">
        <v>4714</v>
      </c>
      <c r="E1490" s="56" t="s">
        <v>4744</v>
      </c>
      <c r="G1490" s="57"/>
    </row>
    <row r="1491" spans="1:7" x14ac:dyDescent="0.45">
      <c r="A1491" s="56" t="s">
        <v>4745</v>
      </c>
      <c r="B1491" s="56" t="s">
        <v>4712</v>
      </c>
      <c r="C1491" s="56" t="s">
        <v>4746</v>
      </c>
      <c r="D1491" s="56" t="s">
        <v>4714</v>
      </c>
      <c r="E1491" s="56" t="s">
        <v>4747</v>
      </c>
      <c r="G1491" s="57"/>
    </row>
    <row r="1492" spans="1:7" x14ac:dyDescent="0.45">
      <c r="A1492" s="56" t="s">
        <v>4748</v>
      </c>
      <c r="B1492" s="56" t="s">
        <v>4712</v>
      </c>
      <c r="C1492" s="56" t="s">
        <v>4749</v>
      </c>
      <c r="D1492" s="56" t="s">
        <v>4714</v>
      </c>
      <c r="E1492" s="56" t="s">
        <v>4750</v>
      </c>
      <c r="G1492" s="57"/>
    </row>
    <row r="1493" spans="1:7" x14ac:dyDescent="0.45">
      <c r="A1493" s="56" t="s">
        <v>4751</v>
      </c>
      <c r="B1493" s="56" t="s">
        <v>4712</v>
      </c>
      <c r="C1493" s="56" t="s">
        <v>4752</v>
      </c>
      <c r="D1493" s="56" t="s">
        <v>4714</v>
      </c>
      <c r="E1493" s="56" t="s">
        <v>4753</v>
      </c>
      <c r="G1493" s="57"/>
    </row>
    <row r="1494" spans="1:7" x14ac:dyDescent="0.45">
      <c r="A1494" s="56" t="s">
        <v>4754</v>
      </c>
      <c r="B1494" s="56" t="s">
        <v>4712</v>
      </c>
      <c r="C1494" s="56" t="s">
        <v>4755</v>
      </c>
      <c r="D1494" s="56" t="s">
        <v>4714</v>
      </c>
      <c r="E1494" s="56" t="s">
        <v>4756</v>
      </c>
      <c r="G1494" s="57"/>
    </row>
    <row r="1495" spans="1:7" x14ac:dyDescent="0.45">
      <c r="A1495" s="56" t="s">
        <v>4757</v>
      </c>
      <c r="B1495" s="56" t="s">
        <v>4712</v>
      </c>
      <c r="C1495" s="56" t="s">
        <v>4758</v>
      </c>
      <c r="D1495" s="56" t="s">
        <v>4714</v>
      </c>
      <c r="E1495" s="56" t="s">
        <v>4759</v>
      </c>
      <c r="G1495" s="57"/>
    </row>
    <row r="1496" spans="1:7" x14ac:dyDescent="0.45">
      <c r="A1496" s="56" t="s">
        <v>4760</v>
      </c>
      <c r="B1496" s="56" t="s">
        <v>4712</v>
      </c>
      <c r="C1496" s="56" t="s">
        <v>4761</v>
      </c>
      <c r="D1496" s="56" t="s">
        <v>4714</v>
      </c>
      <c r="E1496" s="56" t="s">
        <v>4762</v>
      </c>
      <c r="G1496" s="57"/>
    </row>
    <row r="1497" spans="1:7" x14ac:dyDescent="0.45">
      <c r="A1497" s="56" t="s">
        <v>4763</v>
      </c>
      <c r="B1497" s="56" t="s">
        <v>4712</v>
      </c>
      <c r="C1497" s="56" t="s">
        <v>4764</v>
      </c>
      <c r="D1497" s="56" t="s">
        <v>4714</v>
      </c>
      <c r="E1497" s="56" t="s">
        <v>4765</v>
      </c>
      <c r="G1497" s="57"/>
    </row>
    <row r="1498" spans="1:7" x14ac:dyDescent="0.45">
      <c r="A1498" s="56" t="s">
        <v>4766</v>
      </c>
      <c r="B1498" s="56" t="s">
        <v>4712</v>
      </c>
      <c r="C1498" s="56" t="s">
        <v>4767</v>
      </c>
      <c r="D1498" s="56" t="s">
        <v>4714</v>
      </c>
      <c r="E1498" s="56" t="s">
        <v>4768</v>
      </c>
      <c r="G1498" s="57"/>
    </row>
    <row r="1499" spans="1:7" x14ac:dyDescent="0.45">
      <c r="A1499" s="56" t="s">
        <v>4769</v>
      </c>
      <c r="B1499" s="56" t="s">
        <v>4712</v>
      </c>
      <c r="C1499" s="56" t="s">
        <v>4770</v>
      </c>
      <c r="D1499" s="56" t="s">
        <v>4714</v>
      </c>
      <c r="E1499" s="56" t="s">
        <v>4771</v>
      </c>
      <c r="G1499" s="57"/>
    </row>
    <row r="1500" spans="1:7" x14ac:dyDescent="0.45">
      <c r="A1500" s="56" t="s">
        <v>4772</v>
      </c>
      <c r="B1500" s="56" t="s">
        <v>4712</v>
      </c>
      <c r="C1500" s="56" t="s">
        <v>4773</v>
      </c>
      <c r="D1500" s="56" t="s">
        <v>4714</v>
      </c>
      <c r="E1500" s="56" t="s">
        <v>4774</v>
      </c>
      <c r="G1500" s="57"/>
    </row>
    <row r="1501" spans="1:7" x14ac:dyDescent="0.45">
      <c r="A1501" s="56" t="s">
        <v>4775</v>
      </c>
      <c r="B1501" s="56" t="s">
        <v>4712</v>
      </c>
      <c r="C1501" s="56" t="s">
        <v>4776</v>
      </c>
      <c r="D1501" s="56" t="s">
        <v>4714</v>
      </c>
      <c r="E1501" s="56" t="s">
        <v>4777</v>
      </c>
      <c r="G1501" s="57"/>
    </row>
    <row r="1502" spans="1:7" x14ac:dyDescent="0.45">
      <c r="A1502" s="56" t="s">
        <v>4778</v>
      </c>
      <c r="B1502" s="56" t="s">
        <v>4712</v>
      </c>
      <c r="C1502" s="56" t="s">
        <v>4779</v>
      </c>
      <c r="D1502" s="56" t="s">
        <v>4714</v>
      </c>
      <c r="E1502" s="56" t="s">
        <v>4780</v>
      </c>
      <c r="G1502" s="57"/>
    </row>
    <row r="1503" spans="1:7" x14ac:dyDescent="0.45">
      <c r="A1503" s="56" t="s">
        <v>4781</v>
      </c>
      <c r="B1503" s="56" t="s">
        <v>4712</v>
      </c>
      <c r="C1503" s="56" t="s">
        <v>4782</v>
      </c>
      <c r="D1503" s="56" t="s">
        <v>4714</v>
      </c>
      <c r="E1503" s="56" t="s">
        <v>4783</v>
      </c>
      <c r="G1503" s="57"/>
    </row>
    <row r="1504" spans="1:7" x14ac:dyDescent="0.45">
      <c r="A1504" s="56" t="s">
        <v>4784</v>
      </c>
      <c r="B1504" s="56" t="s">
        <v>4712</v>
      </c>
      <c r="C1504" s="56" t="s">
        <v>4785</v>
      </c>
      <c r="D1504" s="56" t="s">
        <v>4714</v>
      </c>
      <c r="E1504" s="56" t="s">
        <v>4786</v>
      </c>
      <c r="G1504" s="57"/>
    </row>
    <row r="1505" spans="1:7" x14ac:dyDescent="0.45">
      <c r="A1505" s="56" t="s">
        <v>4787</v>
      </c>
      <c r="B1505" s="56" t="s">
        <v>4712</v>
      </c>
      <c r="C1505" s="56" t="s">
        <v>4788</v>
      </c>
      <c r="D1505" s="56" t="s">
        <v>4714</v>
      </c>
      <c r="E1505" s="56" t="s">
        <v>4789</v>
      </c>
      <c r="G1505" s="57"/>
    </row>
    <row r="1506" spans="1:7" x14ac:dyDescent="0.45">
      <c r="A1506" s="56" t="s">
        <v>4790</v>
      </c>
      <c r="B1506" s="56" t="s">
        <v>4712</v>
      </c>
      <c r="C1506" s="56" t="s">
        <v>4791</v>
      </c>
      <c r="D1506" s="56" t="s">
        <v>4714</v>
      </c>
      <c r="E1506" s="56" t="s">
        <v>4792</v>
      </c>
      <c r="G1506" s="57"/>
    </row>
    <row r="1507" spans="1:7" x14ac:dyDescent="0.45">
      <c r="A1507" s="56" t="s">
        <v>4793</v>
      </c>
      <c r="B1507" s="56" t="s">
        <v>4712</v>
      </c>
      <c r="C1507" s="56" t="s">
        <v>4794</v>
      </c>
      <c r="D1507" s="56" t="s">
        <v>4714</v>
      </c>
      <c r="E1507" s="56" t="s">
        <v>4795</v>
      </c>
      <c r="G1507" s="57"/>
    </row>
    <row r="1508" spans="1:7" x14ac:dyDescent="0.45">
      <c r="A1508" s="56" t="s">
        <v>4796</v>
      </c>
      <c r="B1508" s="56" t="s">
        <v>4712</v>
      </c>
      <c r="C1508" s="56" t="s">
        <v>4797</v>
      </c>
      <c r="D1508" s="56" t="s">
        <v>4714</v>
      </c>
      <c r="E1508" s="56" t="s">
        <v>4798</v>
      </c>
      <c r="G1508" s="57"/>
    </row>
    <row r="1509" spans="1:7" x14ac:dyDescent="0.45">
      <c r="A1509" s="56" t="s">
        <v>4799</v>
      </c>
      <c r="B1509" s="56" t="s">
        <v>4712</v>
      </c>
      <c r="C1509" s="56" t="s">
        <v>4800</v>
      </c>
      <c r="D1509" s="56" t="s">
        <v>4714</v>
      </c>
      <c r="E1509" s="56" t="s">
        <v>4801</v>
      </c>
      <c r="G1509" s="57"/>
    </row>
    <row r="1510" spans="1:7" x14ac:dyDescent="0.45">
      <c r="A1510" s="56" t="s">
        <v>4802</v>
      </c>
      <c r="B1510" s="56" t="s">
        <v>4712</v>
      </c>
      <c r="C1510" s="56" t="s">
        <v>4803</v>
      </c>
      <c r="D1510" s="56" t="s">
        <v>4714</v>
      </c>
      <c r="E1510" s="56" t="s">
        <v>4804</v>
      </c>
      <c r="G1510" s="57"/>
    </row>
    <row r="1511" spans="1:7" x14ac:dyDescent="0.45">
      <c r="A1511" s="56" t="s">
        <v>4805</v>
      </c>
      <c r="B1511" s="56" t="s">
        <v>4712</v>
      </c>
      <c r="C1511" s="56" t="s">
        <v>4806</v>
      </c>
      <c r="D1511" s="56" t="s">
        <v>4714</v>
      </c>
      <c r="E1511" s="56" t="s">
        <v>4807</v>
      </c>
      <c r="G1511" s="57"/>
    </row>
    <row r="1512" spans="1:7" x14ac:dyDescent="0.45">
      <c r="A1512" s="56" t="s">
        <v>4808</v>
      </c>
      <c r="B1512" s="56" t="s">
        <v>4712</v>
      </c>
      <c r="C1512" s="56" t="s">
        <v>4809</v>
      </c>
      <c r="D1512" s="56" t="s">
        <v>4714</v>
      </c>
      <c r="E1512" s="56" t="s">
        <v>4810</v>
      </c>
      <c r="G1512" s="57"/>
    </row>
    <row r="1513" spans="1:7" x14ac:dyDescent="0.45">
      <c r="A1513" s="56" t="s">
        <v>4811</v>
      </c>
      <c r="B1513" s="56" t="s">
        <v>4712</v>
      </c>
      <c r="C1513" s="56" t="s">
        <v>4812</v>
      </c>
      <c r="D1513" s="56" t="s">
        <v>4714</v>
      </c>
      <c r="E1513" s="56" t="s">
        <v>4813</v>
      </c>
      <c r="G1513" s="57"/>
    </row>
    <row r="1514" spans="1:7" x14ac:dyDescent="0.45">
      <c r="A1514" s="52" t="s">
        <v>4814</v>
      </c>
      <c r="B1514" s="52" t="s">
        <v>413</v>
      </c>
      <c r="C1514" s="53"/>
      <c r="D1514" s="54" t="s">
        <v>4815</v>
      </c>
      <c r="E1514" s="53"/>
      <c r="G1514" s="57"/>
    </row>
    <row r="1515" spans="1:7" x14ac:dyDescent="0.45">
      <c r="A1515" s="56" t="s">
        <v>4816</v>
      </c>
      <c r="B1515" s="56" t="s">
        <v>4817</v>
      </c>
      <c r="C1515" s="56" t="s">
        <v>4818</v>
      </c>
      <c r="D1515" s="56" t="s">
        <v>4819</v>
      </c>
      <c r="E1515" s="56" t="s">
        <v>4820</v>
      </c>
      <c r="G1515" s="57"/>
    </row>
    <row r="1516" spans="1:7" x14ac:dyDescent="0.45">
      <c r="A1516" s="56" t="s">
        <v>4821</v>
      </c>
      <c r="B1516" s="56" t="s">
        <v>4817</v>
      </c>
      <c r="C1516" s="56" t="s">
        <v>4822</v>
      </c>
      <c r="D1516" s="56" t="s">
        <v>4819</v>
      </c>
      <c r="E1516" s="56" t="s">
        <v>4823</v>
      </c>
      <c r="G1516" s="57"/>
    </row>
    <row r="1517" spans="1:7" x14ac:dyDescent="0.45">
      <c r="A1517" s="56" t="s">
        <v>4824</v>
      </c>
      <c r="B1517" s="56" t="s">
        <v>4817</v>
      </c>
      <c r="C1517" s="56" t="s">
        <v>4825</v>
      </c>
      <c r="D1517" s="56" t="s">
        <v>4819</v>
      </c>
      <c r="E1517" s="56" t="s">
        <v>4826</v>
      </c>
      <c r="G1517" s="57"/>
    </row>
    <row r="1518" spans="1:7" x14ac:dyDescent="0.45">
      <c r="A1518" s="56" t="s">
        <v>4827</v>
      </c>
      <c r="B1518" s="56" t="s">
        <v>4817</v>
      </c>
      <c r="C1518" s="56" t="s">
        <v>4828</v>
      </c>
      <c r="D1518" s="56" t="s">
        <v>4819</v>
      </c>
      <c r="E1518" s="56" t="s">
        <v>4829</v>
      </c>
      <c r="G1518" s="57"/>
    </row>
    <row r="1519" spans="1:7" x14ac:dyDescent="0.45">
      <c r="A1519" s="56" t="s">
        <v>4830</v>
      </c>
      <c r="B1519" s="56" t="s">
        <v>4817</v>
      </c>
      <c r="C1519" s="56" t="s">
        <v>4831</v>
      </c>
      <c r="D1519" s="56" t="s">
        <v>4819</v>
      </c>
      <c r="E1519" s="56" t="s">
        <v>4832</v>
      </c>
      <c r="G1519" s="57"/>
    </row>
    <row r="1520" spans="1:7" x14ac:dyDescent="0.45">
      <c r="A1520" s="56" t="s">
        <v>4833</v>
      </c>
      <c r="B1520" s="56" t="s">
        <v>4817</v>
      </c>
      <c r="C1520" s="56" t="s">
        <v>4834</v>
      </c>
      <c r="D1520" s="56" t="s">
        <v>4819</v>
      </c>
      <c r="E1520" s="56" t="s">
        <v>4835</v>
      </c>
      <c r="G1520" s="57"/>
    </row>
    <row r="1521" spans="1:7" x14ac:dyDescent="0.45">
      <c r="A1521" s="56" t="s">
        <v>4836</v>
      </c>
      <c r="B1521" s="56" t="s">
        <v>4817</v>
      </c>
      <c r="C1521" s="56" t="s">
        <v>4837</v>
      </c>
      <c r="D1521" s="56" t="s">
        <v>4819</v>
      </c>
      <c r="E1521" s="56" t="s">
        <v>4838</v>
      </c>
      <c r="G1521" s="57"/>
    </row>
    <row r="1522" spans="1:7" x14ac:dyDescent="0.45">
      <c r="A1522" s="56" t="s">
        <v>4839</v>
      </c>
      <c r="B1522" s="56" t="s">
        <v>4817</v>
      </c>
      <c r="C1522" s="56" t="s">
        <v>4840</v>
      </c>
      <c r="D1522" s="56" t="s">
        <v>4819</v>
      </c>
      <c r="E1522" s="56" t="s">
        <v>4841</v>
      </c>
      <c r="G1522" s="57"/>
    </row>
    <row r="1523" spans="1:7" x14ac:dyDescent="0.45">
      <c r="A1523" s="56" t="s">
        <v>4842</v>
      </c>
      <c r="B1523" s="56" t="s">
        <v>4817</v>
      </c>
      <c r="C1523" s="56" t="s">
        <v>4843</v>
      </c>
      <c r="D1523" s="56" t="s">
        <v>4819</v>
      </c>
      <c r="E1523" s="56" t="s">
        <v>4844</v>
      </c>
      <c r="G1523" s="57"/>
    </row>
    <row r="1524" spans="1:7" x14ac:dyDescent="0.45">
      <c r="A1524" s="56" t="s">
        <v>4845</v>
      </c>
      <c r="B1524" s="56" t="s">
        <v>4817</v>
      </c>
      <c r="C1524" s="56" t="s">
        <v>4846</v>
      </c>
      <c r="D1524" s="56" t="s">
        <v>4819</v>
      </c>
      <c r="E1524" s="56" t="s">
        <v>4847</v>
      </c>
      <c r="G1524" s="57"/>
    </row>
    <row r="1525" spans="1:7" x14ac:dyDescent="0.45">
      <c r="A1525" s="56" t="s">
        <v>4848</v>
      </c>
      <c r="B1525" s="56" t="s">
        <v>4817</v>
      </c>
      <c r="C1525" s="56" t="s">
        <v>4849</v>
      </c>
      <c r="D1525" s="56" t="s">
        <v>4819</v>
      </c>
      <c r="E1525" s="56" t="s">
        <v>4850</v>
      </c>
      <c r="G1525" s="57"/>
    </row>
    <row r="1526" spans="1:7" x14ac:dyDescent="0.45">
      <c r="A1526" s="56" t="s">
        <v>4851</v>
      </c>
      <c r="B1526" s="56" t="s">
        <v>4817</v>
      </c>
      <c r="C1526" s="56" t="s">
        <v>4852</v>
      </c>
      <c r="D1526" s="56" t="s">
        <v>4819</v>
      </c>
      <c r="E1526" s="56" t="s">
        <v>4853</v>
      </c>
      <c r="G1526" s="57"/>
    </row>
    <row r="1527" spans="1:7" x14ac:dyDescent="0.45">
      <c r="A1527" s="56" t="s">
        <v>4854</v>
      </c>
      <c r="B1527" s="56" t="s">
        <v>4817</v>
      </c>
      <c r="C1527" s="56" t="s">
        <v>4855</v>
      </c>
      <c r="D1527" s="56" t="s">
        <v>4819</v>
      </c>
      <c r="E1527" s="56" t="s">
        <v>4856</v>
      </c>
      <c r="G1527" s="57"/>
    </row>
    <row r="1528" spans="1:7" x14ac:dyDescent="0.45">
      <c r="A1528" s="56" t="s">
        <v>4857</v>
      </c>
      <c r="B1528" s="56" t="s">
        <v>4817</v>
      </c>
      <c r="C1528" s="56" t="s">
        <v>4858</v>
      </c>
      <c r="D1528" s="56" t="s">
        <v>4819</v>
      </c>
      <c r="E1528" s="56" t="s">
        <v>4859</v>
      </c>
      <c r="G1528" s="57"/>
    </row>
    <row r="1529" spans="1:7" x14ac:dyDescent="0.45">
      <c r="A1529" s="56" t="s">
        <v>4860</v>
      </c>
      <c r="B1529" s="56" t="s">
        <v>4817</v>
      </c>
      <c r="C1529" s="56" t="s">
        <v>4861</v>
      </c>
      <c r="D1529" s="56" t="s">
        <v>4819</v>
      </c>
      <c r="E1529" s="56" t="s">
        <v>4862</v>
      </c>
      <c r="G1529" s="57"/>
    </row>
    <row r="1530" spans="1:7" x14ac:dyDescent="0.45">
      <c r="A1530" s="56" t="s">
        <v>4863</v>
      </c>
      <c r="B1530" s="56" t="s">
        <v>4817</v>
      </c>
      <c r="C1530" s="56" t="s">
        <v>4864</v>
      </c>
      <c r="D1530" s="56" t="s">
        <v>4819</v>
      </c>
      <c r="E1530" s="56" t="s">
        <v>4865</v>
      </c>
      <c r="G1530" s="57"/>
    </row>
    <row r="1531" spans="1:7" x14ac:dyDescent="0.45">
      <c r="A1531" s="56" t="s">
        <v>4866</v>
      </c>
      <c r="B1531" s="56" t="s">
        <v>4817</v>
      </c>
      <c r="C1531" s="56" t="s">
        <v>4867</v>
      </c>
      <c r="D1531" s="56" t="s">
        <v>4819</v>
      </c>
      <c r="E1531" s="56" t="s">
        <v>4868</v>
      </c>
      <c r="G1531" s="57"/>
    </row>
    <row r="1532" spans="1:7" x14ac:dyDescent="0.45">
      <c r="A1532" s="56" t="s">
        <v>4869</v>
      </c>
      <c r="B1532" s="56" t="s">
        <v>4817</v>
      </c>
      <c r="C1532" s="56" t="s">
        <v>4870</v>
      </c>
      <c r="D1532" s="56" t="s">
        <v>4819</v>
      </c>
      <c r="E1532" s="56" t="s">
        <v>4871</v>
      </c>
      <c r="G1532" s="57"/>
    </row>
    <row r="1533" spans="1:7" x14ac:dyDescent="0.45">
      <c r="A1533" s="56" t="s">
        <v>4872</v>
      </c>
      <c r="B1533" s="56" t="s">
        <v>4817</v>
      </c>
      <c r="C1533" s="56" t="s">
        <v>4873</v>
      </c>
      <c r="D1533" s="56" t="s">
        <v>4819</v>
      </c>
      <c r="E1533" s="56" t="s">
        <v>4874</v>
      </c>
      <c r="G1533" s="57"/>
    </row>
    <row r="1534" spans="1:7" x14ac:dyDescent="0.45">
      <c r="A1534" s="56" t="s">
        <v>4875</v>
      </c>
      <c r="B1534" s="56" t="s">
        <v>4817</v>
      </c>
      <c r="C1534" s="56" t="s">
        <v>4876</v>
      </c>
      <c r="D1534" s="56" t="s">
        <v>4819</v>
      </c>
      <c r="E1534" s="56" t="s">
        <v>4877</v>
      </c>
      <c r="G1534" s="57"/>
    </row>
    <row r="1535" spans="1:7" x14ac:dyDescent="0.45">
      <c r="A1535" s="56" t="s">
        <v>4878</v>
      </c>
      <c r="B1535" s="56" t="s">
        <v>4817</v>
      </c>
      <c r="C1535" s="56" t="s">
        <v>4879</v>
      </c>
      <c r="D1535" s="56" t="s">
        <v>4819</v>
      </c>
      <c r="E1535" s="56" t="s">
        <v>1574</v>
      </c>
      <c r="G1535" s="57"/>
    </row>
    <row r="1536" spans="1:7" x14ac:dyDescent="0.45">
      <c r="A1536" s="56" t="s">
        <v>4880</v>
      </c>
      <c r="B1536" s="56" t="s">
        <v>4817</v>
      </c>
      <c r="C1536" s="56" t="s">
        <v>4881</v>
      </c>
      <c r="D1536" s="56" t="s">
        <v>4819</v>
      </c>
      <c r="E1536" s="56" t="s">
        <v>4882</v>
      </c>
      <c r="G1536" s="57"/>
    </row>
    <row r="1537" spans="1:7" x14ac:dyDescent="0.45">
      <c r="A1537" s="56" t="s">
        <v>4883</v>
      </c>
      <c r="B1537" s="56" t="s">
        <v>4817</v>
      </c>
      <c r="C1537" s="56" t="s">
        <v>4884</v>
      </c>
      <c r="D1537" s="56" t="s">
        <v>4819</v>
      </c>
      <c r="E1537" s="56" t="s">
        <v>4885</v>
      </c>
      <c r="G1537" s="57"/>
    </row>
    <row r="1538" spans="1:7" x14ac:dyDescent="0.45">
      <c r="A1538" s="56" t="s">
        <v>4886</v>
      </c>
      <c r="B1538" s="56" t="s">
        <v>4817</v>
      </c>
      <c r="C1538" s="56" t="s">
        <v>4887</v>
      </c>
      <c r="D1538" s="56" t="s">
        <v>4819</v>
      </c>
      <c r="E1538" s="56" t="s">
        <v>4888</v>
      </c>
      <c r="G1538" s="57"/>
    </row>
    <row r="1539" spans="1:7" x14ac:dyDescent="0.45">
      <c r="A1539" s="56" t="s">
        <v>4889</v>
      </c>
      <c r="B1539" s="56" t="s">
        <v>4817</v>
      </c>
      <c r="C1539" s="56" t="s">
        <v>4890</v>
      </c>
      <c r="D1539" s="56" t="s">
        <v>4819</v>
      </c>
      <c r="E1539" s="56" t="s">
        <v>4891</v>
      </c>
      <c r="G1539" s="57"/>
    </row>
    <row r="1540" spans="1:7" x14ac:dyDescent="0.45">
      <c r="A1540" s="56" t="s">
        <v>4892</v>
      </c>
      <c r="B1540" s="56" t="s">
        <v>4817</v>
      </c>
      <c r="C1540" s="56" t="s">
        <v>4893</v>
      </c>
      <c r="D1540" s="56" t="s">
        <v>4819</v>
      </c>
      <c r="E1540" s="56" t="s">
        <v>4894</v>
      </c>
      <c r="G1540" s="57"/>
    </row>
    <row r="1541" spans="1:7" x14ac:dyDescent="0.45">
      <c r="A1541" s="56" t="s">
        <v>4895</v>
      </c>
      <c r="B1541" s="56" t="s">
        <v>4817</v>
      </c>
      <c r="C1541" s="56" t="s">
        <v>4896</v>
      </c>
      <c r="D1541" s="56" t="s">
        <v>4819</v>
      </c>
      <c r="E1541" s="56" t="s">
        <v>4897</v>
      </c>
      <c r="G1541" s="57"/>
    </row>
    <row r="1542" spans="1:7" x14ac:dyDescent="0.45">
      <c r="A1542" s="56" t="s">
        <v>4898</v>
      </c>
      <c r="B1542" s="56" t="s">
        <v>4817</v>
      </c>
      <c r="C1542" s="56" t="s">
        <v>4899</v>
      </c>
      <c r="D1542" s="56" t="s">
        <v>4819</v>
      </c>
      <c r="E1542" s="56" t="s">
        <v>4900</v>
      </c>
      <c r="G1542" s="57"/>
    </row>
    <row r="1543" spans="1:7" x14ac:dyDescent="0.45">
      <c r="A1543" s="56" t="s">
        <v>4901</v>
      </c>
      <c r="B1543" s="56" t="s">
        <v>4902</v>
      </c>
      <c r="C1543" s="56" t="s">
        <v>4903</v>
      </c>
      <c r="D1543" s="56" t="s">
        <v>4815</v>
      </c>
      <c r="E1543" s="56" t="s">
        <v>4904</v>
      </c>
      <c r="G1543" s="57"/>
    </row>
    <row r="1544" spans="1:7" x14ac:dyDescent="0.45">
      <c r="A1544" s="56" t="s">
        <v>4905</v>
      </c>
      <c r="B1544" s="56" t="s">
        <v>4817</v>
      </c>
      <c r="C1544" s="56" t="s">
        <v>4906</v>
      </c>
      <c r="D1544" s="56" t="s">
        <v>4819</v>
      </c>
      <c r="E1544" s="56" t="s">
        <v>4907</v>
      </c>
      <c r="G1544" s="57"/>
    </row>
    <row r="1545" spans="1:7" x14ac:dyDescent="0.45">
      <c r="A1545" s="56" t="s">
        <v>4908</v>
      </c>
      <c r="B1545" s="56" t="s">
        <v>4817</v>
      </c>
      <c r="C1545" s="56" t="s">
        <v>4909</v>
      </c>
      <c r="D1545" s="56" t="s">
        <v>4819</v>
      </c>
      <c r="E1545" s="56" t="s">
        <v>4910</v>
      </c>
      <c r="G1545" s="57"/>
    </row>
    <row r="1546" spans="1:7" x14ac:dyDescent="0.45">
      <c r="A1546" s="56" t="s">
        <v>4911</v>
      </c>
      <c r="B1546" s="56" t="s">
        <v>4817</v>
      </c>
      <c r="C1546" s="56" t="s">
        <v>4912</v>
      </c>
      <c r="D1546" s="56" t="s">
        <v>4819</v>
      </c>
      <c r="E1546" s="56" t="s">
        <v>4913</v>
      </c>
      <c r="G1546" s="57"/>
    </row>
    <row r="1547" spans="1:7" x14ac:dyDescent="0.45">
      <c r="A1547" s="56" t="s">
        <v>4914</v>
      </c>
      <c r="B1547" s="56" t="s">
        <v>4817</v>
      </c>
      <c r="C1547" s="56" t="s">
        <v>4915</v>
      </c>
      <c r="D1547" s="56" t="s">
        <v>4819</v>
      </c>
      <c r="E1547" s="56" t="s">
        <v>4916</v>
      </c>
      <c r="G1547" s="57"/>
    </row>
    <row r="1548" spans="1:7" x14ac:dyDescent="0.45">
      <c r="A1548" s="56" t="s">
        <v>4917</v>
      </c>
      <c r="B1548" s="56" t="s">
        <v>4817</v>
      </c>
      <c r="C1548" s="56" t="s">
        <v>4918</v>
      </c>
      <c r="D1548" s="56" t="s">
        <v>4819</v>
      </c>
      <c r="E1548" s="56" t="s">
        <v>4919</v>
      </c>
      <c r="G1548" s="57"/>
    </row>
    <row r="1549" spans="1:7" x14ac:dyDescent="0.45">
      <c r="A1549" s="56" t="s">
        <v>4920</v>
      </c>
      <c r="B1549" s="56" t="s">
        <v>4817</v>
      </c>
      <c r="C1549" s="56" t="s">
        <v>4921</v>
      </c>
      <c r="D1549" s="56" t="s">
        <v>4819</v>
      </c>
      <c r="E1549" s="56" t="s">
        <v>4922</v>
      </c>
      <c r="G1549" s="57"/>
    </row>
    <row r="1550" spans="1:7" x14ac:dyDescent="0.45">
      <c r="A1550" s="56" t="s">
        <v>4923</v>
      </c>
      <c r="B1550" s="56" t="s">
        <v>4817</v>
      </c>
      <c r="C1550" s="56" t="s">
        <v>4924</v>
      </c>
      <c r="D1550" s="56" t="s">
        <v>4819</v>
      </c>
      <c r="E1550" s="56" t="s">
        <v>4925</v>
      </c>
      <c r="G1550" s="57"/>
    </row>
    <row r="1551" spans="1:7" x14ac:dyDescent="0.45">
      <c r="A1551" s="56" t="s">
        <v>4926</v>
      </c>
      <c r="B1551" s="56" t="s">
        <v>4817</v>
      </c>
      <c r="C1551" s="56" t="s">
        <v>4927</v>
      </c>
      <c r="D1551" s="56" t="s">
        <v>4819</v>
      </c>
      <c r="E1551" s="56" t="s">
        <v>4928</v>
      </c>
      <c r="G1551" s="57"/>
    </row>
    <row r="1552" spans="1:7" x14ac:dyDescent="0.45">
      <c r="A1552" s="56" t="s">
        <v>4929</v>
      </c>
      <c r="B1552" s="56" t="s">
        <v>4817</v>
      </c>
      <c r="C1552" s="56" t="s">
        <v>4930</v>
      </c>
      <c r="D1552" s="56" t="s">
        <v>4819</v>
      </c>
      <c r="E1552" s="56" t="s">
        <v>4931</v>
      </c>
      <c r="G1552" s="57"/>
    </row>
    <row r="1553" spans="1:7" x14ac:dyDescent="0.45">
      <c r="A1553" s="56" t="s">
        <v>4932</v>
      </c>
      <c r="B1553" s="56" t="s">
        <v>4817</v>
      </c>
      <c r="C1553" s="56" t="s">
        <v>4933</v>
      </c>
      <c r="D1553" s="56" t="s">
        <v>4819</v>
      </c>
      <c r="E1553" s="56" t="s">
        <v>4934</v>
      </c>
      <c r="G1553" s="57"/>
    </row>
    <row r="1554" spans="1:7" x14ac:dyDescent="0.45">
      <c r="A1554" s="56" t="s">
        <v>4935</v>
      </c>
      <c r="B1554" s="56" t="s">
        <v>4817</v>
      </c>
      <c r="C1554" s="56" t="s">
        <v>4936</v>
      </c>
      <c r="D1554" s="56" t="s">
        <v>4819</v>
      </c>
      <c r="E1554" s="56" t="s">
        <v>4937</v>
      </c>
      <c r="G1554" s="57"/>
    </row>
    <row r="1555" spans="1:7" x14ac:dyDescent="0.45">
      <c r="A1555" s="56" t="s">
        <v>4938</v>
      </c>
      <c r="B1555" s="56" t="s">
        <v>4817</v>
      </c>
      <c r="C1555" s="56" t="s">
        <v>4939</v>
      </c>
      <c r="D1555" s="56" t="s">
        <v>4819</v>
      </c>
      <c r="E1555" s="56" t="s">
        <v>4940</v>
      </c>
      <c r="G1555" s="57"/>
    </row>
    <row r="1556" spans="1:7" x14ac:dyDescent="0.45">
      <c r="A1556" s="56" t="s">
        <v>4941</v>
      </c>
      <c r="B1556" s="56" t="s">
        <v>4817</v>
      </c>
      <c r="C1556" s="56" t="s">
        <v>4942</v>
      </c>
      <c r="D1556" s="56" t="s">
        <v>4819</v>
      </c>
      <c r="E1556" s="56" t="s">
        <v>4943</v>
      </c>
      <c r="G1556" s="57"/>
    </row>
    <row r="1557" spans="1:7" x14ac:dyDescent="0.45">
      <c r="A1557" s="56" t="s">
        <v>4944</v>
      </c>
      <c r="B1557" s="56" t="s">
        <v>4817</v>
      </c>
      <c r="C1557" s="56" t="s">
        <v>4945</v>
      </c>
      <c r="D1557" s="56" t="s">
        <v>4819</v>
      </c>
      <c r="E1557" s="56" t="s">
        <v>4946</v>
      </c>
      <c r="G1557" s="57"/>
    </row>
    <row r="1558" spans="1:7" x14ac:dyDescent="0.45">
      <c r="A1558" s="56" t="s">
        <v>4947</v>
      </c>
      <c r="B1558" s="56" t="s">
        <v>4817</v>
      </c>
      <c r="C1558" s="56" t="s">
        <v>4948</v>
      </c>
      <c r="D1558" s="56" t="s">
        <v>4819</v>
      </c>
      <c r="E1558" s="56" t="s">
        <v>4949</v>
      </c>
      <c r="G1558" s="57"/>
    </row>
    <row r="1559" spans="1:7" x14ac:dyDescent="0.45">
      <c r="A1559" s="56" t="s">
        <v>4950</v>
      </c>
      <c r="B1559" s="56" t="s">
        <v>4817</v>
      </c>
      <c r="C1559" s="56" t="s">
        <v>4951</v>
      </c>
      <c r="D1559" s="56" t="s">
        <v>4819</v>
      </c>
      <c r="E1559" s="56" t="s">
        <v>4952</v>
      </c>
      <c r="G1559" s="57"/>
    </row>
    <row r="1560" spans="1:7" x14ac:dyDescent="0.45">
      <c r="A1560" s="56" t="s">
        <v>4953</v>
      </c>
      <c r="B1560" s="56" t="s">
        <v>4817</v>
      </c>
      <c r="C1560" s="56" t="s">
        <v>4954</v>
      </c>
      <c r="D1560" s="56" t="s">
        <v>4819</v>
      </c>
      <c r="E1560" s="56" t="s">
        <v>4955</v>
      </c>
      <c r="G1560" s="57"/>
    </row>
    <row r="1561" spans="1:7" x14ac:dyDescent="0.45">
      <c r="A1561" s="56" t="s">
        <v>4956</v>
      </c>
      <c r="B1561" s="56" t="s">
        <v>4817</v>
      </c>
      <c r="C1561" s="56" t="s">
        <v>4957</v>
      </c>
      <c r="D1561" s="56" t="s">
        <v>4819</v>
      </c>
      <c r="E1561" s="56" t="s">
        <v>4958</v>
      </c>
      <c r="G1561" s="57"/>
    </row>
    <row r="1562" spans="1:7" x14ac:dyDescent="0.45">
      <c r="A1562" s="56" t="s">
        <v>4959</v>
      </c>
      <c r="B1562" s="56" t="s">
        <v>4817</v>
      </c>
      <c r="C1562" s="56" t="s">
        <v>4145</v>
      </c>
      <c r="D1562" s="56" t="s">
        <v>4819</v>
      </c>
      <c r="E1562" s="56" t="s">
        <v>4960</v>
      </c>
      <c r="G1562" s="57"/>
    </row>
    <row r="1563" spans="1:7" x14ac:dyDescent="0.45">
      <c r="A1563" s="56" t="s">
        <v>4961</v>
      </c>
      <c r="B1563" s="56" t="s">
        <v>4817</v>
      </c>
      <c r="C1563" s="56" t="s">
        <v>4962</v>
      </c>
      <c r="D1563" s="56" t="s">
        <v>4819</v>
      </c>
      <c r="E1563" s="56" t="s">
        <v>4963</v>
      </c>
      <c r="G1563" s="57"/>
    </row>
    <row r="1564" spans="1:7" x14ac:dyDescent="0.45">
      <c r="A1564" s="56" t="s">
        <v>4964</v>
      </c>
      <c r="B1564" s="56" t="s">
        <v>4817</v>
      </c>
      <c r="C1564" s="56" t="s">
        <v>4965</v>
      </c>
      <c r="D1564" s="56" t="s">
        <v>4819</v>
      </c>
      <c r="E1564" s="56" t="s">
        <v>4966</v>
      </c>
      <c r="G1564" s="57"/>
    </row>
    <row r="1565" spans="1:7" x14ac:dyDescent="0.45">
      <c r="A1565" s="56" t="s">
        <v>4967</v>
      </c>
      <c r="B1565" s="56" t="s">
        <v>4817</v>
      </c>
      <c r="C1565" s="56" t="s">
        <v>4968</v>
      </c>
      <c r="D1565" s="56" t="s">
        <v>4819</v>
      </c>
      <c r="E1565" s="56" t="s">
        <v>4969</v>
      </c>
      <c r="G1565" s="57"/>
    </row>
    <row r="1566" spans="1:7" x14ac:dyDescent="0.45">
      <c r="A1566" s="56" t="s">
        <v>4970</v>
      </c>
      <c r="B1566" s="56" t="s">
        <v>4817</v>
      </c>
      <c r="C1566" s="56" t="s">
        <v>1147</v>
      </c>
      <c r="D1566" s="56" t="s">
        <v>4819</v>
      </c>
      <c r="E1566" s="56" t="s">
        <v>1148</v>
      </c>
      <c r="G1566" s="57"/>
    </row>
    <row r="1567" spans="1:7" x14ac:dyDescent="0.45">
      <c r="A1567" s="56" t="s">
        <v>4971</v>
      </c>
      <c r="B1567" s="56" t="s">
        <v>4817</v>
      </c>
      <c r="C1567" s="56" t="s">
        <v>4972</v>
      </c>
      <c r="D1567" s="56" t="s">
        <v>4819</v>
      </c>
      <c r="E1567" s="56" t="s">
        <v>4973</v>
      </c>
      <c r="G1567" s="57"/>
    </row>
    <row r="1568" spans="1:7" x14ac:dyDescent="0.45">
      <c r="A1568" s="56" t="s">
        <v>4974</v>
      </c>
      <c r="B1568" s="56" t="s">
        <v>4817</v>
      </c>
      <c r="C1568" s="56" t="s">
        <v>4975</v>
      </c>
      <c r="D1568" s="56" t="s">
        <v>4819</v>
      </c>
      <c r="E1568" s="56" t="s">
        <v>4976</v>
      </c>
      <c r="G1568" s="57"/>
    </row>
    <row r="1569" spans="1:7" x14ac:dyDescent="0.45">
      <c r="A1569" s="56" t="s">
        <v>4977</v>
      </c>
      <c r="B1569" s="56" t="s">
        <v>4817</v>
      </c>
      <c r="C1569" s="56" t="s">
        <v>4978</v>
      </c>
      <c r="D1569" s="56" t="s">
        <v>4819</v>
      </c>
      <c r="E1569" s="56" t="s">
        <v>4979</v>
      </c>
      <c r="G1569" s="57"/>
    </row>
    <row r="1570" spans="1:7" x14ac:dyDescent="0.45">
      <c r="A1570" s="56" t="s">
        <v>4980</v>
      </c>
      <c r="B1570" s="56" t="s">
        <v>4817</v>
      </c>
      <c r="C1570" s="56" t="s">
        <v>4981</v>
      </c>
      <c r="D1570" s="56" t="s">
        <v>4819</v>
      </c>
      <c r="E1570" s="56" t="s">
        <v>4982</v>
      </c>
      <c r="G1570" s="57"/>
    </row>
    <row r="1571" spans="1:7" x14ac:dyDescent="0.45">
      <c r="A1571" s="56" t="s">
        <v>4983</v>
      </c>
      <c r="B1571" s="56" t="s">
        <v>4817</v>
      </c>
      <c r="C1571" s="56" t="s">
        <v>4984</v>
      </c>
      <c r="D1571" s="56" t="s">
        <v>4819</v>
      </c>
      <c r="E1571" s="56" t="s">
        <v>4985</v>
      </c>
      <c r="G1571" s="57"/>
    </row>
    <row r="1572" spans="1:7" x14ac:dyDescent="0.45">
      <c r="A1572" s="56" t="s">
        <v>4986</v>
      </c>
      <c r="B1572" s="56" t="s">
        <v>4817</v>
      </c>
      <c r="C1572" s="56" t="s">
        <v>4987</v>
      </c>
      <c r="D1572" s="56" t="s">
        <v>4819</v>
      </c>
      <c r="E1572" s="56" t="s">
        <v>4988</v>
      </c>
      <c r="G1572" s="57"/>
    </row>
    <row r="1573" spans="1:7" x14ac:dyDescent="0.45">
      <c r="A1573" s="56" t="s">
        <v>4989</v>
      </c>
      <c r="B1573" s="56" t="s">
        <v>4817</v>
      </c>
      <c r="C1573" s="56" t="s">
        <v>4990</v>
      </c>
      <c r="D1573" s="56" t="s">
        <v>4819</v>
      </c>
      <c r="E1573" s="56" t="s">
        <v>4991</v>
      </c>
      <c r="G1573" s="57"/>
    </row>
    <row r="1574" spans="1:7" x14ac:dyDescent="0.45">
      <c r="A1574" s="56" t="s">
        <v>4992</v>
      </c>
      <c r="B1574" s="56" t="s">
        <v>4817</v>
      </c>
      <c r="C1574" s="56" t="s">
        <v>4993</v>
      </c>
      <c r="D1574" s="56" t="s">
        <v>4819</v>
      </c>
      <c r="E1574" s="56" t="s">
        <v>4994</v>
      </c>
      <c r="G1574" s="57"/>
    </row>
    <row r="1575" spans="1:7" x14ac:dyDescent="0.45">
      <c r="A1575" s="52" t="s">
        <v>4995</v>
      </c>
      <c r="B1575" s="52" t="s">
        <v>417</v>
      </c>
      <c r="C1575" s="53"/>
      <c r="D1575" s="54" t="s">
        <v>4996</v>
      </c>
      <c r="E1575" s="53"/>
      <c r="G1575" s="57"/>
    </row>
    <row r="1576" spans="1:7" x14ac:dyDescent="0.45">
      <c r="A1576" s="56" t="s">
        <v>4997</v>
      </c>
      <c r="B1576" s="56" t="s">
        <v>4998</v>
      </c>
      <c r="C1576" s="56" t="s">
        <v>4999</v>
      </c>
      <c r="D1576" s="56" t="s">
        <v>5000</v>
      </c>
      <c r="E1576" s="56" t="s">
        <v>5001</v>
      </c>
      <c r="G1576" s="57"/>
    </row>
    <row r="1577" spans="1:7" x14ac:dyDescent="0.45">
      <c r="A1577" s="56" t="s">
        <v>5002</v>
      </c>
      <c r="B1577" s="56" t="s">
        <v>4998</v>
      </c>
      <c r="C1577" s="56" t="s">
        <v>5003</v>
      </c>
      <c r="D1577" s="56" t="s">
        <v>5000</v>
      </c>
      <c r="E1577" s="56" t="s">
        <v>5004</v>
      </c>
      <c r="G1577" s="57"/>
    </row>
    <row r="1578" spans="1:7" x14ac:dyDescent="0.45">
      <c r="A1578" s="56" t="s">
        <v>5005</v>
      </c>
      <c r="B1578" s="56" t="s">
        <v>4998</v>
      </c>
      <c r="C1578" s="56" t="s">
        <v>5006</v>
      </c>
      <c r="D1578" s="56" t="s">
        <v>5000</v>
      </c>
      <c r="E1578" s="56" t="s">
        <v>5007</v>
      </c>
      <c r="G1578" s="57"/>
    </row>
    <row r="1579" spans="1:7" x14ac:dyDescent="0.45">
      <c r="A1579" s="56" t="s">
        <v>5008</v>
      </c>
      <c r="B1579" s="56" t="s">
        <v>4998</v>
      </c>
      <c r="C1579" s="56" t="s">
        <v>5009</v>
      </c>
      <c r="D1579" s="56" t="s">
        <v>5000</v>
      </c>
      <c r="E1579" s="56" t="s">
        <v>5010</v>
      </c>
      <c r="G1579" s="57"/>
    </row>
    <row r="1580" spans="1:7" x14ac:dyDescent="0.45">
      <c r="A1580" s="56" t="s">
        <v>5011</v>
      </c>
      <c r="B1580" s="56" t="s">
        <v>4998</v>
      </c>
      <c r="C1580" s="56" t="s">
        <v>5012</v>
      </c>
      <c r="D1580" s="56" t="s">
        <v>5000</v>
      </c>
      <c r="E1580" s="56" t="s">
        <v>5013</v>
      </c>
      <c r="G1580" s="57"/>
    </row>
    <row r="1581" spans="1:7" x14ac:dyDescent="0.45">
      <c r="A1581" s="56" t="s">
        <v>5014</v>
      </c>
      <c r="B1581" s="56" t="s">
        <v>4998</v>
      </c>
      <c r="C1581" s="56" t="s">
        <v>5015</v>
      </c>
      <c r="D1581" s="56" t="s">
        <v>5000</v>
      </c>
      <c r="E1581" s="56" t="s">
        <v>5016</v>
      </c>
      <c r="G1581" s="57"/>
    </row>
    <row r="1582" spans="1:7" x14ac:dyDescent="0.45">
      <c r="A1582" s="56" t="s">
        <v>5017</v>
      </c>
      <c r="B1582" s="56" t="s">
        <v>4998</v>
      </c>
      <c r="C1582" s="56" t="s">
        <v>5018</v>
      </c>
      <c r="D1582" s="56" t="s">
        <v>5000</v>
      </c>
      <c r="E1582" s="56" t="s">
        <v>1616</v>
      </c>
      <c r="G1582" s="57"/>
    </row>
    <row r="1583" spans="1:7" x14ac:dyDescent="0.45">
      <c r="A1583" s="56" t="s">
        <v>5019</v>
      </c>
      <c r="B1583" s="56" t="s">
        <v>4998</v>
      </c>
      <c r="C1583" s="56" t="s">
        <v>5020</v>
      </c>
      <c r="D1583" s="56" t="s">
        <v>5000</v>
      </c>
      <c r="E1583" s="56" t="s">
        <v>5021</v>
      </c>
      <c r="G1583" s="57"/>
    </row>
    <row r="1584" spans="1:7" x14ac:dyDescent="0.45">
      <c r="A1584" s="56" t="s">
        <v>5022</v>
      </c>
      <c r="B1584" s="56" t="s">
        <v>4998</v>
      </c>
      <c r="C1584" s="56" t="s">
        <v>5023</v>
      </c>
      <c r="D1584" s="56" t="s">
        <v>5000</v>
      </c>
      <c r="E1584" s="56" t="s">
        <v>5024</v>
      </c>
      <c r="G1584" s="57"/>
    </row>
    <row r="1585" spans="1:7" x14ac:dyDescent="0.45">
      <c r="A1585" s="56" t="s">
        <v>5025</v>
      </c>
      <c r="B1585" s="56" t="s">
        <v>4998</v>
      </c>
      <c r="C1585" s="56" t="s">
        <v>5026</v>
      </c>
      <c r="D1585" s="56" t="s">
        <v>5000</v>
      </c>
      <c r="E1585" s="56" t="s">
        <v>5027</v>
      </c>
      <c r="G1585" s="57"/>
    </row>
    <row r="1586" spans="1:7" x14ac:dyDescent="0.45">
      <c r="A1586" s="56" t="s">
        <v>5028</v>
      </c>
      <c r="B1586" s="56" t="s">
        <v>4998</v>
      </c>
      <c r="C1586" s="56" t="s">
        <v>5029</v>
      </c>
      <c r="D1586" s="56" t="s">
        <v>5000</v>
      </c>
      <c r="E1586" s="56" t="s">
        <v>5030</v>
      </c>
      <c r="G1586" s="57"/>
    </row>
    <row r="1587" spans="1:7" x14ac:dyDescent="0.45">
      <c r="A1587" s="56" t="s">
        <v>5031</v>
      </c>
      <c r="B1587" s="56" t="s">
        <v>4998</v>
      </c>
      <c r="C1587" s="56" t="s">
        <v>5032</v>
      </c>
      <c r="D1587" s="56" t="s">
        <v>5000</v>
      </c>
      <c r="E1587" s="56" t="s">
        <v>5033</v>
      </c>
      <c r="G1587" s="57"/>
    </row>
    <row r="1588" spans="1:7" x14ac:dyDescent="0.45">
      <c r="A1588" s="56" t="s">
        <v>5034</v>
      </c>
      <c r="B1588" s="56" t="s">
        <v>4998</v>
      </c>
      <c r="C1588" s="56" t="s">
        <v>5035</v>
      </c>
      <c r="D1588" s="56" t="s">
        <v>5000</v>
      </c>
      <c r="E1588" s="56" t="s">
        <v>5036</v>
      </c>
      <c r="G1588" s="57"/>
    </row>
    <row r="1589" spans="1:7" x14ac:dyDescent="0.45">
      <c r="A1589" s="56" t="s">
        <v>5037</v>
      </c>
      <c r="B1589" s="56" t="s">
        <v>4998</v>
      </c>
      <c r="C1589" s="56" t="s">
        <v>5038</v>
      </c>
      <c r="D1589" s="56" t="s">
        <v>5000</v>
      </c>
      <c r="E1589" s="56" t="s">
        <v>5039</v>
      </c>
      <c r="G1589" s="57"/>
    </row>
    <row r="1590" spans="1:7" x14ac:dyDescent="0.45">
      <c r="A1590" s="56" t="s">
        <v>5040</v>
      </c>
      <c r="B1590" s="56" t="s">
        <v>4998</v>
      </c>
      <c r="C1590" s="56" t="s">
        <v>5041</v>
      </c>
      <c r="D1590" s="56" t="s">
        <v>5000</v>
      </c>
      <c r="E1590" s="56" t="s">
        <v>5042</v>
      </c>
      <c r="G1590" s="57"/>
    </row>
    <row r="1591" spans="1:7" x14ac:dyDescent="0.45">
      <c r="A1591" s="56" t="s">
        <v>5043</v>
      </c>
      <c r="B1591" s="56" t="s">
        <v>4998</v>
      </c>
      <c r="C1591" s="56" t="s">
        <v>5044</v>
      </c>
      <c r="D1591" s="56" t="s">
        <v>5000</v>
      </c>
      <c r="E1591" s="56" t="s">
        <v>5045</v>
      </c>
      <c r="G1591" s="57"/>
    </row>
    <row r="1592" spans="1:7" x14ac:dyDescent="0.45">
      <c r="A1592" s="56" t="s">
        <v>5046</v>
      </c>
      <c r="B1592" s="56" t="s">
        <v>4998</v>
      </c>
      <c r="C1592" s="56" t="s">
        <v>5047</v>
      </c>
      <c r="D1592" s="56" t="s">
        <v>5000</v>
      </c>
      <c r="E1592" s="56" t="s">
        <v>5048</v>
      </c>
      <c r="G1592" s="57"/>
    </row>
    <row r="1593" spans="1:7" x14ac:dyDescent="0.45">
      <c r="A1593" s="56" t="s">
        <v>5049</v>
      </c>
      <c r="B1593" s="56" t="s">
        <v>4998</v>
      </c>
      <c r="C1593" s="56" t="s">
        <v>5050</v>
      </c>
      <c r="D1593" s="56" t="s">
        <v>5000</v>
      </c>
      <c r="E1593" s="56" t="s">
        <v>5051</v>
      </c>
      <c r="G1593" s="57"/>
    </row>
    <row r="1594" spans="1:7" x14ac:dyDescent="0.45">
      <c r="A1594" s="56" t="s">
        <v>5052</v>
      </c>
      <c r="B1594" s="56" t="s">
        <v>4998</v>
      </c>
      <c r="C1594" s="56" t="s">
        <v>5053</v>
      </c>
      <c r="D1594" s="56" t="s">
        <v>5000</v>
      </c>
      <c r="E1594" s="56" t="s">
        <v>5054</v>
      </c>
      <c r="G1594" s="57"/>
    </row>
    <row r="1595" spans="1:7" x14ac:dyDescent="0.45">
      <c r="A1595" s="56" t="s">
        <v>5055</v>
      </c>
      <c r="B1595" s="56" t="s">
        <v>4998</v>
      </c>
      <c r="C1595" s="56" t="s">
        <v>5056</v>
      </c>
      <c r="D1595" s="56" t="s">
        <v>5000</v>
      </c>
      <c r="E1595" s="56" t="s">
        <v>5057</v>
      </c>
      <c r="G1595" s="57"/>
    </row>
    <row r="1596" spans="1:7" x14ac:dyDescent="0.45">
      <c r="A1596" s="52" t="s">
        <v>5058</v>
      </c>
      <c r="B1596" s="52" t="s">
        <v>421</v>
      </c>
      <c r="C1596" s="53"/>
      <c r="D1596" s="54" t="s">
        <v>5059</v>
      </c>
      <c r="E1596" s="53"/>
      <c r="G1596" s="57"/>
    </row>
    <row r="1597" spans="1:7" x14ac:dyDescent="0.45">
      <c r="A1597" s="56" t="s">
        <v>5060</v>
      </c>
      <c r="B1597" s="56" t="s">
        <v>5061</v>
      </c>
      <c r="C1597" s="56" t="s">
        <v>5062</v>
      </c>
      <c r="D1597" s="56" t="s">
        <v>5063</v>
      </c>
      <c r="E1597" s="56" t="s">
        <v>5064</v>
      </c>
      <c r="G1597" s="57"/>
    </row>
    <row r="1598" spans="1:7" x14ac:dyDescent="0.45">
      <c r="A1598" s="56" t="s">
        <v>5065</v>
      </c>
      <c r="B1598" s="56" t="s">
        <v>5061</v>
      </c>
      <c r="C1598" s="56" t="s">
        <v>5066</v>
      </c>
      <c r="D1598" s="56" t="s">
        <v>5063</v>
      </c>
      <c r="E1598" s="56" t="s">
        <v>5067</v>
      </c>
      <c r="G1598" s="57"/>
    </row>
    <row r="1599" spans="1:7" x14ac:dyDescent="0.45">
      <c r="A1599" s="56" t="s">
        <v>5068</v>
      </c>
      <c r="B1599" s="56" t="s">
        <v>5061</v>
      </c>
      <c r="C1599" s="56" t="s">
        <v>5069</v>
      </c>
      <c r="D1599" s="56" t="s">
        <v>5063</v>
      </c>
      <c r="E1599" s="56" t="s">
        <v>5070</v>
      </c>
      <c r="G1599" s="57"/>
    </row>
    <row r="1600" spans="1:7" x14ac:dyDescent="0.45">
      <c r="A1600" s="56" t="s">
        <v>5071</v>
      </c>
      <c r="B1600" s="56" t="s">
        <v>5061</v>
      </c>
      <c r="C1600" s="56" t="s">
        <v>5072</v>
      </c>
      <c r="D1600" s="56" t="s">
        <v>5063</v>
      </c>
      <c r="E1600" s="56" t="s">
        <v>5073</v>
      </c>
      <c r="G1600" s="57"/>
    </row>
    <row r="1601" spans="1:7" x14ac:dyDescent="0.45">
      <c r="A1601" s="56" t="s">
        <v>5074</v>
      </c>
      <c r="B1601" s="56" t="s">
        <v>5061</v>
      </c>
      <c r="C1601" s="56" t="s">
        <v>5075</v>
      </c>
      <c r="D1601" s="56" t="s">
        <v>5063</v>
      </c>
      <c r="E1601" s="56" t="s">
        <v>5076</v>
      </c>
      <c r="G1601" s="57"/>
    </row>
    <row r="1602" spans="1:7" x14ac:dyDescent="0.45">
      <c r="A1602" s="56" t="s">
        <v>5077</v>
      </c>
      <c r="B1602" s="56" t="s">
        <v>5061</v>
      </c>
      <c r="C1602" s="56" t="s">
        <v>5078</v>
      </c>
      <c r="D1602" s="56" t="s">
        <v>5063</v>
      </c>
      <c r="E1602" s="56" t="s">
        <v>5079</v>
      </c>
      <c r="G1602" s="57"/>
    </row>
    <row r="1603" spans="1:7" x14ac:dyDescent="0.45">
      <c r="A1603" s="56" t="s">
        <v>5080</v>
      </c>
      <c r="B1603" s="56" t="s">
        <v>5061</v>
      </c>
      <c r="C1603" s="56" t="s">
        <v>5081</v>
      </c>
      <c r="D1603" s="56" t="s">
        <v>5063</v>
      </c>
      <c r="E1603" s="56" t="s">
        <v>5082</v>
      </c>
      <c r="G1603" s="57"/>
    </row>
    <row r="1604" spans="1:7" x14ac:dyDescent="0.45">
      <c r="A1604" s="56" t="s">
        <v>5083</v>
      </c>
      <c r="B1604" s="56" t="s">
        <v>5061</v>
      </c>
      <c r="C1604" s="56" t="s">
        <v>5084</v>
      </c>
      <c r="D1604" s="56" t="s">
        <v>5063</v>
      </c>
      <c r="E1604" s="56" t="s">
        <v>3360</v>
      </c>
      <c r="G1604" s="57"/>
    </row>
    <row r="1605" spans="1:7" x14ac:dyDescent="0.45">
      <c r="A1605" s="56" t="s">
        <v>5085</v>
      </c>
      <c r="B1605" s="56" t="s">
        <v>5061</v>
      </c>
      <c r="C1605" s="56" t="s">
        <v>5086</v>
      </c>
      <c r="D1605" s="56" t="s">
        <v>5063</v>
      </c>
      <c r="E1605" s="56" t="s">
        <v>5087</v>
      </c>
      <c r="G1605" s="57"/>
    </row>
    <row r="1606" spans="1:7" x14ac:dyDescent="0.45">
      <c r="A1606" s="56" t="s">
        <v>5088</v>
      </c>
      <c r="B1606" s="56" t="s">
        <v>5061</v>
      </c>
      <c r="C1606" s="56" t="s">
        <v>5089</v>
      </c>
      <c r="D1606" s="56" t="s">
        <v>5063</v>
      </c>
      <c r="E1606" s="56" t="s">
        <v>5090</v>
      </c>
      <c r="G1606" s="57"/>
    </row>
    <row r="1607" spans="1:7" x14ac:dyDescent="0.45">
      <c r="A1607" s="56" t="s">
        <v>5091</v>
      </c>
      <c r="B1607" s="56" t="s">
        <v>5061</v>
      </c>
      <c r="C1607" s="56" t="s">
        <v>5092</v>
      </c>
      <c r="D1607" s="56" t="s">
        <v>5063</v>
      </c>
      <c r="E1607" s="56" t="s">
        <v>5093</v>
      </c>
      <c r="G1607" s="57"/>
    </row>
    <row r="1608" spans="1:7" x14ac:dyDescent="0.45">
      <c r="A1608" s="56" t="s">
        <v>5094</v>
      </c>
      <c r="B1608" s="56" t="s">
        <v>5061</v>
      </c>
      <c r="C1608" s="56" t="s">
        <v>5095</v>
      </c>
      <c r="D1608" s="56" t="s">
        <v>5063</v>
      </c>
      <c r="E1608" s="56" t="s">
        <v>5096</v>
      </c>
      <c r="G1608" s="57"/>
    </row>
    <row r="1609" spans="1:7" x14ac:dyDescent="0.45">
      <c r="A1609" s="56" t="s">
        <v>5097</v>
      </c>
      <c r="B1609" s="56" t="s">
        <v>5061</v>
      </c>
      <c r="C1609" s="56" t="s">
        <v>5098</v>
      </c>
      <c r="D1609" s="56" t="s">
        <v>5063</v>
      </c>
      <c r="E1609" s="56" t="s">
        <v>5099</v>
      </c>
      <c r="G1609" s="57"/>
    </row>
    <row r="1610" spans="1:7" x14ac:dyDescent="0.45">
      <c r="A1610" s="56" t="s">
        <v>5100</v>
      </c>
      <c r="B1610" s="56" t="s">
        <v>5061</v>
      </c>
      <c r="C1610" s="56" t="s">
        <v>5101</v>
      </c>
      <c r="D1610" s="56" t="s">
        <v>5063</v>
      </c>
      <c r="E1610" s="56" t="s">
        <v>5102</v>
      </c>
      <c r="G1610" s="57"/>
    </row>
    <row r="1611" spans="1:7" x14ac:dyDescent="0.45">
      <c r="A1611" s="56" t="s">
        <v>5103</v>
      </c>
      <c r="B1611" s="56" t="s">
        <v>5061</v>
      </c>
      <c r="C1611" s="56" t="s">
        <v>5104</v>
      </c>
      <c r="D1611" s="56" t="s">
        <v>5063</v>
      </c>
      <c r="E1611" s="56" t="s">
        <v>5105</v>
      </c>
      <c r="G1611" s="57"/>
    </row>
    <row r="1612" spans="1:7" x14ac:dyDescent="0.45">
      <c r="A1612" s="56" t="s">
        <v>5106</v>
      </c>
      <c r="B1612" s="56" t="s">
        <v>5061</v>
      </c>
      <c r="C1612" s="56" t="s">
        <v>5107</v>
      </c>
      <c r="D1612" s="56" t="s">
        <v>5063</v>
      </c>
      <c r="E1612" s="56" t="s">
        <v>5108</v>
      </c>
      <c r="G1612" s="57"/>
    </row>
    <row r="1613" spans="1:7" x14ac:dyDescent="0.45">
      <c r="A1613" s="56" t="s">
        <v>5109</v>
      </c>
      <c r="B1613" s="56" t="s">
        <v>5061</v>
      </c>
      <c r="C1613" s="56" t="s">
        <v>5110</v>
      </c>
      <c r="D1613" s="56" t="s">
        <v>5063</v>
      </c>
      <c r="E1613" s="56" t="s">
        <v>5111</v>
      </c>
      <c r="G1613" s="57"/>
    </row>
    <row r="1614" spans="1:7" x14ac:dyDescent="0.45">
      <c r="A1614" s="56" t="s">
        <v>5112</v>
      </c>
      <c r="B1614" s="56" t="s">
        <v>5061</v>
      </c>
      <c r="C1614" s="56" t="s">
        <v>5113</v>
      </c>
      <c r="D1614" s="56" t="s">
        <v>5063</v>
      </c>
      <c r="E1614" s="56" t="s">
        <v>5114</v>
      </c>
      <c r="G1614" s="57"/>
    </row>
    <row r="1615" spans="1:7" x14ac:dyDescent="0.45">
      <c r="A1615" s="56" t="s">
        <v>5115</v>
      </c>
      <c r="B1615" s="56" t="s">
        <v>5061</v>
      </c>
      <c r="C1615" s="56" t="s">
        <v>5116</v>
      </c>
      <c r="D1615" s="56" t="s">
        <v>5063</v>
      </c>
      <c r="E1615" s="56" t="s">
        <v>5117</v>
      </c>
      <c r="G1615" s="57"/>
    </row>
    <row r="1616" spans="1:7" x14ac:dyDescent="0.45">
      <c r="A1616" s="56" t="s">
        <v>5118</v>
      </c>
      <c r="B1616" s="56" t="s">
        <v>5061</v>
      </c>
      <c r="C1616" s="56" t="s">
        <v>5119</v>
      </c>
      <c r="D1616" s="56" t="s">
        <v>5063</v>
      </c>
      <c r="E1616" s="56" t="s">
        <v>5120</v>
      </c>
      <c r="G1616" s="57"/>
    </row>
    <row r="1617" spans="1:7" x14ac:dyDescent="0.45">
      <c r="A1617" s="56" t="s">
        <v>5121</v>
      </c>
      <c r="B1617" s="56" t="s">
        <v>5061</v>
      </c>
      <c r="C1617" s="56" t="s">
        <v>5122</v>
      </c>
      <c r="D1617" s="56" t="s">
        <v>5063</v>
      </c>
      <c r="E1617" s="56" t="s">
        <v>5123</v>
      </c>
      <c r="G1617" s="57"/>
    </row>
    <row r="1618" spans="1:7" x14ac:dyDescent="0.45">
      <c r="A1618" s="52" t="s">
        <v>5124</v>
      </c>
      <c r="B1618" s="52" t="s">
        <v>425</v>
      </c>
      <c r="C1618" s="53"/>
      <c r="D1618" s="54" t="s">
        <v>5125</v>
      </c>
      <c r="E1618" s="53"/>
      <c r="G1618" s="57"/>
    </row>
    <row r="1619" spans="1:7" x14ac:dyDescent="0.45">
      <c r="A1619" s="56" t="s">
        <v>5126</v>
      </c>
      <c r="B1619" s="56" t="s">
        <v>5127</v>
      </c>
      <c r="C1619" s="56" t="s">
        <v>5128</v>
      </c>
      <c r="D1619" s="56" t="s">
        <v>5129</v>
      </c>
      <c r="E1619" s="56" t="s">
        <v>5130</v>
      </c>
      <c r="G1619" s="57"/>
    </row>
    <row r="1620" spans="1:7" x14ac:dyDescent="0.45">
      <c r="A1620" s="56" t="s">
        <v>5131</v>
      </c>
      <c r="B1620" s="56" t="s">
        <v>5127</v>
      </c>
      <c r="C1620" s="56" t="s">
        <v>5132</v>
      </c>
      <c r="D1620" s="56" t="s">
        <v>5129</v>
      </c>
      <c r="E1620" s="56" t="s">
        <v>5133</v>
      </c>
      <c r="G1620" s="57"/>
    </row>
    <row r="1621" spans="1:7" x14ac:dyDescent="0.45">
      <c r="A1621" s="56" t="s">
        <v>5134</v>
      </c>
      <c r="B1621" s="56" t="s">
        <v>5127</v>
      </c>
      <c r="C1621" s="56" t="s">
        <v>5135</v>
      </c>
      <c r="D1621" s="56" t="s">
        <v>5129</v>
      </c>
      <c r="E1621" s="56" t="s">
        <v>5136</v>
      </c>
      <c r="G1621" s="57"/>
    </row>
    <row r="1622" spans="1:7" x14ac:dyDescent="0.45">
      <c r="A1622" s="56" t="s">
        <v>5137</v>
      </c>
      <c r="B1622" s="56" t="s">
        <v>5127</v>
      </c>
      <c r="C1622" s="56" t="s">
        <v>5138</v>
      </c>
      <c r="D1622" s="56" t="s">
        <v>5129</v>
      </c>
      <c r="E1622" s="56" t="s">
        <v>5139</v>
      </c>
      <c r="G1622" s="57"/>
    </row>
    <row r="1623" spans="1:7" x14ac:dyDescent="0.45">
      <c r="A1623" s="56" t="s">
        <v>5140</v>
      </c>
      <c r="B1623" s="56" t="s">
        <v>5127</v>
      </c>
      <c r="C1623" s="56" t="s">
        <v>5141</v>
      </c>
      <c r="D1623" s="56" t="s">
        <v>5129</v>
      </c>
      <c r="E1623" s="56" t="s">
        <v>5142</v>
      </c>
      <c r="G1623" s="57"/>
    </row>
    <row r="1624" spans="1:7" x14ac:dyDescent="0.45">
      <c r="A1624" s="56" t="s">
        <v>5143</v>
      </c>
      <c r="B1624" s="56" t="s">
        <v>5127</v>
      </c>
      <c r="C1624" s="56" t="s">
        <v>5144</v>
      </c>
      <c r="D1624" s="56" t="s">
        <v>5129</v>
      </c>
      <c r="E1624" s="56" t="s">
        <v>5145</v>
      </c>
      <c r="G1624" s="57"/>
    </row>
    <row r="1625" spans="1:7" x14ac:dyDescent="0.45">
      <c r="A1625" s="56" t="s">
        <v>5146</v>
      </c>
      <c r="B1625" s="56" t="s">
        <v>5127</v>
      </c>
      <c r="C1625" s="56" t="s">
        <v>5147</v>
      </c>
      <c r="D1625" s="56" t="s">
        <v>5129</v>
      </c>
      <c r="E1625" s="56" t="s">
        <v>5148</v>
      </c>
      <c r="G1625" s="57"/>
    </row>
    <row r="1626" spans="1:7" x14ac:dyDescent="0.45">
      <c r="A1626" s="56" t="s">
        <v>5149</v>
      </c>
      <c r="B1626" s="56" t="s">
        <v>5127</v>
      </c>
      <c r="C1626" s="56" t="s">
        <v>5150</v>
      </c>
      <c r="D1626" s="56" t="s">
        <v>5129</v>
      </c>
      <c r="E1626" s="56" t="s">
        <v>5151</v>
      </c>
      <c r="G1626" s="57"/>
    </row>
    <row r="1627" spans="1:7" x14ac:dyDescent="0.45">
      <c r="A1627" s="56" t="s">
        <v>5152</v>
      </c>
      <c r="B1627" s="56" t="s">
        <v>5127</v>
      </c>
      <c r="C1627" s="56" t="s">
        <v>5153</v>
      </c>
      <c r="D1627" s="56" t="s">
        <v>5129</v>
      </c>
      <c r="E1627" s="56" t="s">
        <v>5154</v>
      </c>
      <c r="G1627" s="57"/>
    </row>
    <row r="1628" spans="1:7" x14ac:dyDescent="0.45">
      <c r="A1628" s="56" t="s">
        <v>5155</v>
      </c>
      <c r="B1628" s="56" t="s">
        <v>5127</v>
      </c>
      <c r="C1628" s="56" t="s">
        <v>5156</v>
      </c>
      <c r="D1628" s="56" t="s">
        <v>5129</v>
      </c>
      <c r="E1628" s="56" t="s">
        <v>5157</v>
      </c>
      <c r="G1628" s="57"/>
    </row>
    <row r="1629" spans="1:7" x14ac:dyDescent="0.45">
      <c r="A1629" s="56" t="s">
        <v>5158</v>
      </c>
      <c r="B1629" s="56" t="s">
        <v>5127</v>
      </c>
      <c r="C1629" s="56" t="s">
        <v>5159</v>
      </c>
      <c r="D1629" s="56" t="s">
        <v>5129</v>
      </c>
      <c r="E1629" s="56" t="s">
        <v>5160</v>
      </c>
      <c r="G1629" s="57"/>
    </row>
    <row r="1630" spans="1:7" x14ac:dyDescent="0.45">
      <c r="A1630" s="56" t="s">
        <v>5161</v>
      </c>
      <c r="B1630" s="56" t="s">
        <v>5127</v>
      </c>
      <c r="C1630" s="56" t="s">
        <v>5162</v>
      </c>
      <c r="D1630" s="56" t="s">
        <v>5129</v>
      </c>
      <c r="E1630" s="56" t="s">
        <v>5163</v>
      </c>
      <c r="G1630" s="57"/>
    </row>
    <row r="1631" spans="1:7" x14ac:dyDescent="0.45">
      <c r="A1631" s="56" t="s">
        <v>5164</v>
      </c>
      <c r="B1631" s="56" t="s">
        <v>5127</v>
      </c>
      <c r="C1631" s="56" t="s">
        <v>5165</v>
      </c>
      <c r="D1631" s="56" t="s">
        <v>5129</v>
      </c>
      <c r="E1631" s="56" t="s">
        <v>5166</v>
      </c>
      <c r="G1631" s="57"/>
    </row>
    <row r="1632" spans="1:7" x14ac:dyDescent="0.45">
      <c r="A1632" s="56" t="s">
        <v>5167</v>
      </c>
      <c r="B1632" s="56" t="s">
        <v>5127</v>
      </c>
      <c r="C1632" s="56" t="s">
        <v>5168</v>
      </c>
      <c r="D1632" s="56" t="s">
        <v>5129</v>
      </c>
      <c r="E1632" s="56" t="s">
        <v>5169</v>
      </c>
      <c r="G1632" s="57"/>
    </row>
    <row r="1633" spans="1:7" x14ac:dyDescent="0.45">
      <c r="A1633" s="56" t="s">
        <v>5170</v>
      </c>
      <c r="B1633" s="56" t="s">
        <v>5127</v>
      </c>
      <c r="C1633" s="56" t="s">
        <v>1186</v>
      </c>
      <c r="D1633" s="56" t="s">
        <v>5129</v>
      </c>
      <c r="E1633" s="56" t="s">
        <v>1187</v>
      </c>
      <c r="G1633" s="57"/>
    </row>
    <row r="1634" spans="1:7" x14ac:dyDescent="0.45">
      <c r="A1634" s="56" t="s">
        <v>5171</v>
      </c>
      <c r="B1634" s="56" t="s">
        <v>5127</v>
      </c>
      <c r="C1634" s="56" t="s">
        <v>5172</v>
      </c>
      <c r="D1634" s="56" t="s">
        <v>5129</v>
      </c>
      <c r="E1634" s="56" t="s">
        <v>5173</v>
      </c>
      <c r="G1634" s="57"/>
    </row>
    <row r="1635" spans="1:7" x14ac:dyDescent="0.45">
      <c r="A1635" s="56" t="s">
        <v>5174</v>
      </c>
      <c r="B1635" s="56" t="s">
        <v>5127</v>
      </c>
      <c r="C1635" s="56" t="s">
        <v>5175</v>
      </c>
      <c r="D1635" s="56" t="s">
        <v>5129</v>
      </c>
      <c r="E1635" s="56" t="s">
        <v>5176</v>
      </c>
      <c r="G1635" s="57"/>
    </row>
    <row r="1636" spans="1:7" x14ac:dyDescent="0.45">
      <c r="A1636" s="56" t="s">
        <v>5177</v>
      </c>
      <c r="B1636" s="56" t="s">
        <v>5127</v>
      </c>
      <c r="C1636" s="56" t="s">
        <v>5178</v>
      </c>
      <c r="D1636" s="56" t="s">
        <v>5129</v>
      </c>
      <c r="E1636" s="56" t="s">
        <v>5179</v>
      </c>
      <c r="G1636" s="57"/>
    </row>
    <row r="1637" spans="1:7" x14ac:dyDescent="0.45">
      <c r="A1637" s="56" t="s">
        <v>5180</v>
      </c>
      <c r="B1637" s="56" t="s">
        <v>5127</v>
      </c>
      <c r="C1637" s="56" t="s">
        <v>5181</v>
      </c>
      <c r="D1637" s="56" t="s">
        <v>5129</v>
      </c>
      <c r="E1637" s="56" t="s">
        <v>5182</v>
      </c>
      <c r="G1637" s="57"/>
    </row>
    <row r="1638" spans="1:7" x14ac:dyDescent="0.45">
      <c r="A1638" s="56" t="s">
        <v>5183</v>
      </c>
      <c r="B1638" s="56" t="s">
        <v>5127</v>
      </c>
      <c r="C1638" s="56" t="s">
        <v>5184</v>
      </c>
      <c r="D1638" s="56" t="s">
        <v>5129</v>
      </c>
      <c r="E1638" s="56" t="s">
        <v>5185</v>
      </c>
      <c r="G1638" s="57"/>
    </row>
    <row r="1639" spans="1:7" x14ac:dyDescent="0.45">
      <c r="A1639" s="56" t="s">
        <v>5186</v>
      </c>
      <c r="B1639" s="56" t="s">
        <v>5127</v>
      </c>
      <c r="C1639" s="56" t="s">
        <v>5187</v>
      </c>
      <c r="D1639" s="56" t="s">
        <v>5129</v>
      </c>
      <c r="E1639" s="56" t="s">
        <v>5188</v>
      </c>
      <c r="G1639" s="57"/>
    </row>
    <row r="1640" spans="1:7" x14ac:dyDescent="0.45">
      <c r="A1640" s="56" t="s">
        <v>5189</v>
      </c>
      <c r="B1640" s="56" t="s">
        <v>5127</v>
      </c>
      <c r="C1640" s="56" t="s">
        <v>5190</v>
      </c>
      <c r="D1640" s="56" t="s">
        <v>5129</v>
      </c>
      <c r="E1640" s="56" t="s">
        <v>5191</v>
      </c>
      <c r="G1640" s="57"/>
    </row>
    <row r="1641" spans="1:7" x14ac:dyDescent="0.45">
      <c r="A1641" s="56" t="s">
        <v>5192</v>
      </c>
      <c r="B1641" s="56" t="s">
        <v>5127</v>
      </c>
      <c r="C1641" s="56" t="s">
        <v>1365</v>
      </c>
      <c r="D1641" s="56" t="s">
        <v>5129</v>
      </c>
      <c r="E1641" s="56" t="s">
        <v>1366</v>
      </c>
      <c r="G1641" s="57"/>
    </row>
    <row r="1642" spans="1:7" x14ac:dyDescent="0.45">
      <c r="A1642" s="56" t="s">
        <v>5193</v>
      </c>
      <c r="B1642" s="56" t="s">
        <v>5127</v>
      </c>
      <c r="C1642" s="56" t="s">
        <v>5194</v>
      </c>
      <c r="D1642" s="56" t="s">
        <v>5129</v>
      </c>
      <c r="E1642" s="56" t="s">
        <v>5195</v>
      </c>
      <c r="G1642" s="57"/>
    </row>
    <row r="1643" spans="1:7" x14ac:dyDescent="0.45">
      <c r="A1643" s="56" t="s">
        <v>5196</v>
      </c>
      <c r="B1643" s="56" t="s">
        <v>5127</v>
      </c>
      <c r="C1643" s="56" t="s">
        <v>2991</v>
      </c>
      <c r="D1643" s="56" t="s">
        <v>5129</v>
      </c>
      <c r="E1643" s="56" t="s">
        <v>2992</v>
      </c>
      <c r="G1643" s="57"/>
    </row>
    <row r="1644" spans="1:7" x14ac:dyDescent="0.45">
      <c r="A1644" s="56" t="s">
        <v>5197</v>
      </c>
      <c r="B1644" s="56" t="s">
        <v>5127</v>
      </c>
      <c r="C1644" s="56" t="s">
        <v>5198</v>
      </c>
      <c r="D1644" s="56" t="s">
        <v>5129</v>
      </c>
      <c r="E1644" s="56" t="s">
        <v>5199</v>
      </c>
      <c r="G1644" s="57"/>
    </row>
    <row r="1645" spans="1:7" x14ac:dyDescent="0.45">
      <c r="A1645" s="56" t="s">
        <v>5200</v>
      </c>
      <c r="B1645" s="56" t="s">
        <v>5127</v>
      </c>
      <c r="C1645" s="56" t="s">
        <v>5201</v>
      </c>
      <c r="D1645" s="56" t="s">
        <v>5129</v>
      </c>
      <c r="E1645" s="56" t="s">
        <v>5202</v>
      </c>
      <c r="G1645" s="57"/>
    </row>
    <row r="1646" spans="1:7" x14ac:dyDescent="0.45">
      <c r="A1646" s="56" t="s">
        <v>5203</v>
      </c>
      <c r="B1646" s="56" t="s">
        <v>5127</v>
      </c>
      <c r="C1646" s="56" t="s">
        <v>5204</v>
      </c>
      <c r="D1646" s="56" t="s">
        <v>5129</v>
      </c>
      <c r="E1646" s="56" t="s">
        <v>5205</v>
      </c>
      <c r="G1646" s="57"/>
    </row>
    <row r="1647" spans="1:7" x14ac:dyDescent="0.45">
      <c r="A1647" s="56" t="s">
        <v>5206</v>
      </c>
      <c r="B1647" s="56" t="s">
        <v>5127</v>
      </c>
      <c r="C1647" s="56" t="s">
        <v>5207</v>
      </c>
      <c r="D1647" s="56" t="s">
        <v>5129</v>
      </c>
      <c r="E1647" s="56" t="s">
        <v>5208</v>
      </c>
      <c r="G1647" s="57"/>
    </row>
    <row r="1648" spans="1:7" x14ac:dyDescent="0.45">
      <c r="A1648" s="56" t="s">
        <v>5209</v>
      </c>
      <c r="B1648" s="56" t="s">
        <v>5127</v>
      </c>
      <c r="C1648" s="56" t="s">
        <v>5210</v>
      </c>
      <c r="D1648" s="56" t="s">
        <v>5129</v>
      </c>
      <c r="E1648" s="56" t="s">
        <v>5211</v>
      </c>
      <c r="G1648" s="57"/>
    </row>
    <row r="1649" spans="1:7" x14ac:dyDescent="0.45">
      <c r="A1649" s="56" t="s">
        <v>5212</v>
      </c>
      <c r="B1649" s="56" t="s">
        <v>5127</v>
      </c>
      <c r="C1649" s="56" t="s">
        <v>5213</v>
      </c>
      <c r="D1649" s="56" t="s">
        <v>5129</v>
      </c>
      <c r="E1649" s="56" t="s">
        <v>5214</v>
      </c>
      <c r="G1649" s="57"/>
    </row>
    <row r="1650" spans="1:7" x14ac:dyDescent="0.45">
      <c r="A1650" s="56" t="s">
        <v>5215</v>
      </c>
      <c r="B1650" s="56" t="s">
        <v>5127</v>
      </c>
      <c r="C1650" s="56" t="s">
        <v>5216</v>
      </c>
      <c r="D1650" s="56" t="s">
        <v>5129</v>
      </c>
      <c r="E1650" s="56" t="s">
        <v>5217</v>
      </c>
      <c r="G1650" s="57"/>
    </row>
    <row r="1651" spans="1:7" x14ac:dyDescent="0.45">
      <c r="A1651" s="56" t="s">
        <v>5218</v>
      </c>
      <c r="B1651" s="56" t="s">
        <v>5127</v>
      </c>
      <c r="C1651" s="56" t="s">
        <v>5219</v>
      </c>
      <c r="D1651" s="56" t="s">
        <v>5129</v>
      </c>
      <c r="E1651" s="56" t="s">
        <v>5220</v>
      </c>
      <c r="G1651" s="57"/>
    </row>
    <row r="1652" spans="1:7" x14ac:dyDescent="0.45">
      <c r="A1652" s="56" t="s">
        <v>5221</v>
      </c>
      <c r="B1652" s="56" t="s">
        <v>5127</v>
      </c>
      <c r="C1652" s="56" t="s">
        <v>5222</v>
      </c>
      <c r="D1652" s="56" t="s">
        <v>5129</v>
      </c>
      <c r="E1652" s="56" t="s">
        <v>5223</v>
      </c>
      <c r="G1652" s="57"/>
    </row>
    <row r="1653" spans="1:7" x14ac:dyDescent="0.45">
      <c r="A1653" s="56" t="s">
        <v>5224</v>
      </c>
      <c r="B1653" s="56" t="s">
        <v>5127</v>
      </c>
      <c r="C1653" s="56" t="s">
        <v>5225</v>
      </c>
      <c r="D1653" s="56" t="s">
        <v>5129</v>
      </c>
      <c r="E1653" s="56" t="s">
        <v>5226</v>
      </c>
      <c r="G1653" s="57"/>
    </row>
    <row r="1654" spans="1:7" x14ac:dyDescent="0.45">
      <c r="A1654" s="56" t="s">
        <v>5227</v>
      </c>
      <c r="B1654" s="56" t="s">
        <v>5127</v>
      </c>
      <c r="C1654" s="56" t="s">
        <v>5228</v>
      </c>
      <c r="D1654" s="56" t="s">
        <v>5129</v>
      </c>
      <c r="E1654" s="56" t="s">
        <v>5229</v>
      </c>
      <c r="G1654" s="57"/>
    </row>
    <row r="1655" spans="1:7" x14ac:dyDescent="0.45">
      <c r="A1655" s="56" t="s">
        <v>5230</v>
      </c>
      <c r="B1655" s="56" t="s">
        <v>5127</v>
      </c>
      <c r="C1655" s="56" t="s">
        <v>5231</v>
      </c>
      <c r="D1655" s="56" t="s">
        <v>5129</v>
      </c>
      <c r="E1655" s="56" t="s">
        <v>5232</v>
      </c>
      <c r="G1655" s="57"/>
    </row>
    <row r="1656" spans="1:7" x14ac:dyDescent="0.45">
      <c r="A1656" s="56" t="s">
        <v>5233</v>
      </c>
      <c r="B1656" s="56" t="s">
        <v>5127</v>
      </c>
      <c r="C1656" s="56" t="s">
        <v>5234</v>
      </c>
      <c r="D1656" s="56" t="s">
        <v>5129</v>
      </c>
      <c r="E1656" s="56" t="s">
        <v>5235</v>
      </c>
      <c r="G1656" s="57"/>
    </row>
    <row r="1657" spans="1:7" x14ac:dyDescent="0.45">
      <c r="A1657" s="56" t="s">
        <v>5236</v>
      </c>
      <c r="B1657" s="56" t="s">
        <v>5127</v>
      </c>
      <c r="C1657" s="56" t="s">
        <v>5237</v>
      </c>
      <c r="D1657" s="56" t="s">
        <v>5129</v>
      </c>
      <c r="E1657" s="56" t="s">
        <v>5238</v>
      </c>
      <c r="G1657" s="57"/>
    </row>
    <row r="1658" spans="1:7" x14ac:dyDescent="0.45">
      <c r="A1658" s="56" t="s">
        <v>5239</v>
      </c>
      <c r="B1658" s="56" t="s">
        <v>5127</v>
      </c>
      <c r="C1658" s="56" t="s">
        <v>5240</v>
      </c>
      <c r="D1658" s="56" t="s">
        <v>5129</v>
      </c>
      <c r="E1658" s="56" t="s">
        <v>5241</v>
      </c>
      <c r="G1658" s="57"/>
    </row>
    <row r="1659" spans="1:7" x14ac:dyDescent="0.45">
      <c r="A1659" s="56" t="s">
        <v>5242</v>
      </c>
      <c r="B1659" s="56" t="s">
        <v>5127</v>
      </c>
      <c r="C1659" s="56" t="s">
        <v>5243</v>
      </c>
      <c r="D1659" s="56" t="s">
        <v>5129</v>
      </c>
      <c r="E1659" s="56" t="s">
        <v>5244</v>
      </c>
      <c r="G1659" s="57"/>
    </row>
    <row r="1660" spans="1:7" x14ac:dyDescent="0.45">
      <c r="A1660" s="56" t="s">
        <v>5245</v>
      </c>
      <c r="B1660" s="56" t="s">
        <v>5127</v>
      </c>
      <c r="C1660" s="56" t="s">
        <v>5246</v>
      </c>
      <c r="D1660" s="56" t="s">
        <v>5129</v>
      </c>
      <c r="E1660" s="56" t="s">
        <v>5247</v>
      </c>
      <c r="G1660" s="57"/>
    </row>
    <row r="1661" spans="1:7" x14ac:dyDescent="0.45">
      <c r="A1661" s="56" t="s">
        <v>5248</v>
      </c>
      <c r="B1661" s="56" t="s">
        <v>5127</v>
      </c>
      <c r="C1661" s="56" t="s">
        <v>5249</v>
      </c>
      <c r="D1661" s="56" t="s">
        <v>5129</v>
      </c>
      <c r="E1661" s="56" t="s">
        <v>5250</v>
      </c>
      <c r="G1661" s="57"/>
    </row>
    <row r="1662" spans="1:7" x14ac:dyDescent="0.45">
      <c r="A1662" s="56" t="s">
        <v>5251</v>
      </c>
      <c r="B1662" s="56" t="s">
        <v>5127</v>
      </c>
      <c r="C1662" s="56" t="s">
        <v>5252</v>
      </c>
      <c r="D1662" s="56" t="s">
        <v>5129</v>
      </c>
      <c r="E1662" s="56" t="s">
        <v>5253</v>
      </c>
      <c r="G1662" s="57"/>
    </row>
    <row r="1663" spans="1:7" x14ac:dyDescent="0.45">
      <c r="A1663" s="56" t="s">
        <v>5254</v>
      </c>
      <c r="B1663" s="56" t="s">
        <v>5127</v>
      </c>
      <c r="C1663" s="56" t="s">
        <v>5255</v>
      </c>
      <c r="D1663" s="56" t="s">
        <v>5129</v>
      </c>
      <c r="E1663" s="56" t="s">
        <v>5256</v>
      </c>
      <c r="G1663" s="57"/>
    </row>
    <row r="1664" spans="1:7" x14ac:dyDescent="0.45">
      <c r="A1664" s="52" t="s">
        <v>5257</v>
      </c>
      <c r="B1664" s="52" t="s">
        <v>429</v>
      </c>
      <c r="C1664" s="53"/>
      <c r="D1664" s="54" t="s">
        <v>5258</v>
      </c>
      <c r="E1664" s="53"/>
      <c r="G1664" s="57"/>
    </row>
    <row r="1665" spans="1:7" x14ac:dyDescent="0.45">
      <c r="A1665" s="56" t="s">
        <v>5259</v>
      </c>
      <c r="B1665" s="56" t="s">
        <v>5260</v>
      </c>
      <c r="C1665" s="56" t="s">
        <v>5261</v>
      </c>
      <c r="D1665" s="56" t="s">
        <v>5262</v>
      </c>
      <c r="E1665" s="56" t="s">
        <v>5263</v>
      </c>
      <c r="G1665" s="57"/>
    </row>
    <row r="1666" spans="1:7" x14ac:dyDescent="0.45">
      <c r="A1666" s="56" t="s">
        <v>5264</v>
      </c>
      <c r="B1666" s="56" t="s">
        <v>5260</v>
      </c>
      <c r="C1666" s="56" t="s">
        <v>5265</v>
      </c>
      <c r="D1666" s="56" t="s">
        <v>5262</v>
      </c>
      <c r="E1666" s="56" t="s">
        <v>5266</v>
      </c>
      <c r="G1666" s="57"/>
    </row>
    <row r="1667" spans="1:7" x14ac:dyDescent="0.45">
      <c r="A1667" s="56" t="s">
        <v>5267</v>
      </c>
      <c r="B1667" s="56" t="s">
        <v>5260</v>
      </c>
      <c r="C1667" s="56" t="s">
        <v>5268</v>
      </c>
      <c r="D1667" s="56" t="s">
        <v>5262</v>
      </c>
      <c r="E1667" s="56" t="s">
        <v>5269</v>
      </c>
      <c r="G1667" s="57"/>
    </row>
    <row r="1668" spans="1:7" x14ac:dyDescent="0.45">
      <c r="A1668" s="56" t="s">
        <v>5270</v>
      </c>
      <c r="B1668" s="56" t="s">
        <v>5260</v>
      </c>
      <c r="C1668" s="56" t="s">
        <v>5271</v>
      </c>
      <c r="D1668" s="56" t="s">
        <v>5262</v>
      </c>
      <c r="E1668" s="56" t="s">
        <v>5272</v>
      </c>
      <c r="G1668" s="57"/>
    </row>
    <row r="1669" spans="1:7" x14ac:dyDescent="0.45">
      <c r="A1669" s="56" t="s">
        <v>5273</v>
      </c>
      <c r="B1669" s="56" t="s">
        <v>5260</v>
      </c>
      <c r="C1669" s="56" t="s">
        <v>5274</v>
      </c>
      <c r="D1669" s="56" t="s">
        <v>5262</v>
      </c>
      <c r="E1669" s="56" t="s">
        <v>5275</v>
      </c>
      <c r="G1669" s="57"/>
    </row>
    <row r="1670" spans="1:7" x14ac:dyDescent="0.45">
      <c r="A1670" s="56" t="s">
        <v>5276</v>
      </c>
      <c r="B1670" s="56" t="s">
        <v>5260</v>
      </c>
      <c r="C1670" s="56" t="s">
        <v>5277</v>
      </c>
      <c r="D1670" s="56" t="s">
        <v>5262</v>
      </c>
      <c r="E1670" s="56" t="s">
        <v>5278</v>
      </c>
      <c r="G1670" s="57"/>
    </row>
    <row r="1671" spans="1:7" x14ac:dyDescent="0.45">
      <c r="A1671" s="56" t="s">
        <v>5279</v>
      </c>
      <c r="B1671" s="56" t="s">
        <v>5260</v>
      </c>
      <c r="C1671" s="56" t="s">
        <v>5280</v>
      </c>
      <c r="D1671" s="56" t="s">
        <v>5262</v>
      </c>
      <c r="E1671" s="56" t="s">
        <v>5281</v>
      </c>
      <c r="G1671" s="57"/>
    </row>
    <row r="1672" spans="1:7" x14ac:dyDescent="0.45">
      <c r="A1672" s="56" t="s">
        <v>5282</v>
      </c>
      <c r="B1672" s="56" t="s">
        <v>5260</v>
      </c>
      <c r="C1672" s="56" t="s">
        <v>5283</v>
      </c>
      <c r="D1672" s="56" t="s">
        <v>5262</v>
      </c>
      <c r="E1672" s="56" t="s">
        <v>5284</v>
      </c>
      <c r="G1672" s="57"/>
    </row>
    <row r="1673" spans="1:7" x14ac:dyDescent="0.45">
      <c r="A1673" s="56" t="s">
        <v>5285</v>
      </c>
      <c r="B1673" s="56" t="s">
        <v>5260</v>
      </c>
      <c r="C1673" s="56" t="s">
        <v>5286</v>
      </c>
      <c r="D1673" s="56" t="s">
        <v>5262</v>
      </c>
      <c r="E1673" s="56" t="s">
        <v>5287</v>
      </c>
      <c r="G1673" s="57"/>
    </row>
    <row r="1674" spans="1:7" x14ac:dyDescent="0.45">
      <c r="A1674" s="56" t="s">
        <v>5288</v>
      </c>
      <c r="B1674" s="56" t="s">
        <v>5260</v>
      </c>
      <c r="C1674" s="56" t="s">
        <v>5289</v>
      </c>
      <c r="D1674" s="56" t="s">
        <v>5262</v>
      </c>
      <c r="E1674" s="56" t="s">
        <v>5290</v>
      </c>
      <c r="G1674" s="57"/>
    </row>
    <row r="1675" spans="1:7" x14ac:dyDescent="0.45">
      <c r="A1675" s="56" t="s">
        <v>5291</v>
      </c>
      <c r="B1675" s="56" t="s">
        <v>5260</v>
      </c>
      <c r="C1675" s="56" t="s">
        <v>5292</v>
      </c>
      <c r="D1675" s="56" t="s">
        <v>5262</v>
      </c>
      <c r="E1675" s="56" t="s">
        <v>5293</v>
      </c>
      <c r="G1675" s="57"/>
    </row>
    <row r="1676" spans="1:7" x14ac:dyDescent="0.45">
      <c r="A1676" s="56" t="s">
        <v>5294</v>
      </c>
      <c r="B1676" s="56" t="s">
        <v>5260</v>
      </c>
      <c r="C1676" s="56" t="s">
        <v>5295</v>
      </c>
      <c r="D1676" s="56" t="s">
        <v>5262</v>
      </c>
      <c r="E1676" s="56" t="s">
        <v>5296</v>
      </c>
      <c r="G1676" s="57"/>
    </row>
    <row r="1677" spans="1:7" x14ac:dyDescent="0.45">
      <c r="A1677" s="56" t="s">
        <v>5297</v>
      </c>
      <c r="B1677" s="56" t="s">
        <v>5260</v>
      </c>
      <c r="C1677" s="56" t="s">
        <v>5298</v>
      </c>
      <c r="D1677" s="56" t="s">
        <v>5262</v>
      </c>
      <c r="E1677" s="56" t="s">
        <v>5299</v>
      </c>
      <c r="G1677" s="57"/>
    </row>
    <row r="1678" spans="1:7" x14ac:dyDescent="0.45">
      <c r="A1678" s="56" t="s">
        <v>5300</v>
      </c>
      <c r="B1678" s="56" t="s">
        <v>5260</v>
      </c>
      <c r="C1678" s="56" t="s">
        <v>5301</v>
      </c>
      <c r="D1678" s="56" t="s">
        <v>5262</v>
      </c>
      <c r="E1678" s="56" t="s">
        <v>5302</v>
      </c>
      <c r="G1678" s="57"/>
    </row>
    <row r="1679" spans="1:7" x14ac:dyDescent="0.45">
      <c r="A1679" s="56" t="s">
        <v>5303</v>
      </c>
      <c r="B1679" s="56" t="s">
        <v>5260</v>
      </c>
      <c r="C1679" s="56" t="s">
        <v>5304</v>
      </c>
      <c r="D1679" s="56" t="s">
        <v>5262</v>
      </c>
      <c r="E1679" s="56" t="s">
        <v>5305</v>
      </c>
      <c r="G1679" s="57"/>
    </row>
    <row r="1680" spans="1:7" x14ac:dyDescent="0.45">
      <c r="A1680" s="56" t="s">
        <v>5306</v>
      </c>
      <c r="B1680" s="56" t="s">
        <v>5260</v>
      </c>
      <c r="C1680" s="56" t="s">
        <v>5307</v>
      </c>
      <c r="D1680" s="56" t="s">
        <v>5262</v>
      </c>
      <c r="E1680" s="56" t="s">
        <v>5308</v>
      </c>
      <c r="G1680" s="57"/>
    </row>
    <row r="1681" spans="1:7" x14ac:dyDescent="0.45">
      <c r="A1681" s="56" t="s">
        <v>5309</v>
      </c>
      <c r="B1681" s="56" t="s">
        <v>5260</v>
      </c>
      <c r="C1681" s="56" t="s">
        <v>5310</v>
      </c>
      <c r="D1681" s="56" t="s">
        <v>5262</v>
      </c>
      <c r="E1681" s="56" t="s">
        <v>5311</v>
      </c>
      <c r="G1681" s="57"/>
    </row>
    <row r="1682" spans="1:7" x14ac:dyDescent="0.45">
      <c r="A1682" s="56" t="s">
        <v>5312</v>
      </c>
      <c r="B1682" s="56" t="s">
        <v>5260</v>
      </c>
      <c r="C1682" s="56" t="s">
        <v>5313</v>
      </c>
      <c r="D1682" s="56" t="s">
        <v>5262</v>
      </c>
      <c r="E1682" s="56" t="s">
        <v>5314</v>
      </c>
      <c r="G1682" s="57"/>
    </row>
    <row r="1683" spans="1:7" x14ac:dyDescent="0.45">
      <c r="A1683" s="52" t="s">
        <v>5315</v>
      </c>
      <c r="B1683" s="52" t="s">
        <v>433</v>
      </c>
      <c r="C1683" s="53"/>
      <c r="D1683" s="54" t="s">
        <v>5316</v>
      </c>
      <c r="E1683" s="53"/>
      <c r="G1683" s="57"/>
    </row>
    <row r="1684" spans="1:7" x14ac:dyDescent="0.45">
      <c r="A1684" s="56" t="s">
        <v>5317</v>
      </c>
      <c r="B1684" s="56" t="s">
        <v>5318</v>
      </c>
      <c r="C1684" s="56" t="s">
        <v>5319</v>
      </c>
      <c r="D1684" s="56" t="s">
        <v>5320</v>
      </c>
      <c r="E1684" s="56" t="s">
        <v>5321</v>
      </c>
      <c r="G1684" s="57"/>
    </row>
    <row r="1685" spans="1:7" x14ac:dyDescent="0.45">
      <c r="A1685" s="56" t="s">
        <v>5322</v>
      </c>
      <c r="B1685" s="56" t="s">
        <v>5318</v>
      </c>
      <c r="C1685" s="56" t="s">
        <v>5323</v>
      </c>
      <c r="D1685" s="56" t="s">
        <v>5320</v>
      </c>
      <c r="E1685" s="56" t="s">
        <v>5324</v>
      </c>
      <c r="G1685" s="57"/>
    </row>
    <row r="1686" spans="1:7" x14ac:dyDescent="0.45">
      <c r="A1686" s="56" t="s">
        <v>5325</v>
      </c>
      <c r="B1686" s="56" t="s">
        <v>5318</v>
      </c>
      <c r="C1686" s="56" t="s">
        <v>5326</v>
      </c>
      <c r="D1686" s="56" t="s">
        <v>5320</v>
      </c>
      <c r="E1686" s="56" t="s">
        <v>5327</v>
      </c>
      <c r="G1686" s="57"/>
    </row>
    <row r="1687" spans="1:7" x14ac:dyDescent="0.45">
      <c r="A1687" s="56" t="s">
        <v>5328</v>
      </c>
      <c r="B1687" s="56" t="s">
        <v>5318</v>
      </c>
      <c r="C1687" s="56" t="s">
        <v>5329</v>
      </c>
      <c r="D1687" s="56" t="s">
        <v>5320</v>
      </c>
      <c r="E1687" s="56" t="s">
        <v>5330</v>
      </c>
      <c r="G1687" s="57"/>
    </row>
    <row r="1688" spans="1:7" x14ac:dyDescent="0.45">
      <c r="A1688" s="56" t="s">
        <v>5331</v>
      </c>
      <c r="B1688" s="56" t="s">
        <v>5318</v>
      </c>
      <c r="C1688" s="56" t="s">
        <v>5332</v>
      </c>
      <c r="D1688" s="56" t="s">
        <v>5320</v>
      </c>
      <c r="E1688" s="56" t="s">
        <v>5333</v>
      </c>
      <c r="G1688" s="57"/>
    </row>
    <row r="1689" spans="1:7" x14ac:dyDescent="0.45">
      <c r="A1689" s="56" t="s">
        <v>5334</v>
      </c>
      <c r="B1689" s="56" t="s">
        <v>5318</v>
      </c>
      <c r="C1689" s="56" t="s">
        <v>5335</v>
      </c>
      <c r="D1689" s="56" t="s">
        <v>5320</v>
      </c>
      <c r="E1689" s="56" t="s">
        <v>5336</v>
      </c>
      <c r="G1689" s="57"/>
    </row>
    <row r="1690" spans="1:7" x14ac:dyDescent="0.45">
      <c r="A1690" s="56" t="s">
        <v>5337</v>
      </c>
      <c r="B1690" s="56" t="s">
        <v>5318</v>
      </c>
      <c r="C1690" s="56" t="s">
        <v>5338</v>
      </c>
      <c r="D1690" s="56" t="s">
        <v>5320</v>
      </c>
      <c r="E1690" s="56" t="s">
        <v>5339</v>
      </c>
      <c r="G1690" s="57"/>
    </row>
    <row r="1691" spans="1:7" x14ac:dyDescent="0.45">
      <c r="A1691" s="56" t="s">
        <v>5340</v>
      </c>
      <c r="B1691" s="56" t="s">
        <v>5318</v>
      </c>
      <c r="C1691" s="56" t="s">
        <v>5341</v>
      </c>
      <c r="D1691" s="56" t="s">
        <v>5320</v>
      </c>
      <c r="E1691" s="56" t="s">
        <v>5342</v>
      </c>
      <c r="G1691" s="57"/>
    </row>
    <row r="1692" spans="1:7" x14ac:dyDescent="0.45">
      <c r="A1692" s="56" t="s">
        <v>5343</v>
      </c>
      <c r="B1692" s="56" t="s">
        <v>5318</v>
      </c>
      <c r="C1692" s="56" t="s">
        <v>5344</v>
      </c>
      <c r="D1692" s="56" t="s">
        <v>5320</v>
      </c>
      <c r="E1692" s="56" t="s">
        <v>5345</v>
      </c>
      <c r="G1692" s="57"/>
    </row>
    <row r="1693" spans="1:7" x14ac:dyDescent="0.45">
      <c r="A1693" s="56" t="s">
        <v>5346</v>
      </c>
      <c r="B1693" s="56" t="s">
        <v>5318</v>
      </c>
      <c r="C1693" s="56" t="s">
        <v>5347</v>
      </c>
      <c r="D1693" s="56" t="s">
        <v>5320</v>
      </c>
      <c r="E1693" s="56" t="s">
        <v>5348</v>
      </c>
      <c r="G1693" s="57"/>
    </row>
    <row r="1694" spans="1:7" x14ac:dyDescent="0.45">
      <c r="A1694" s="56" t="s">
        <v>5349</v>
      </c>
      <c r="B1694" s="56" t="s">
        <v>5318</v>
      </c>
      <c r="C1694" s="56" t="s">
        <v>5350</v>
      </c>
      <c r="D1694" s="56" t="s">
        <v>5320</v>
      </c>
      <c r="E1694" s="56" t="s">
        <v>5351</v>
      </c>
      <c r="G1694" s="57"/>
    </row>
    <row r="1695" spans="1:7" x14ac:dyDescent="0.45">
      <c r="A1695" s="56" t="s">
        <v>5352</v>
      </c>
      <c r="B1695" s="56" t="s">
        <v>5318</v>
      </c>
      <c r="C1695" s="56" t="s">
        <v>5353</v>
      </c>
      <c r="D1695" s="56" t="s">
        <v>5320</v>
      </c>
      <c r="E1695" s="56" t="s">
        <v>5354</v>
      </c>
      <c r="G1695" s="57"/>
    </row>
    <row r="1696" spans="1:7" x14ac:dyDescent="0.45">
      <c r="A1696" s="56" t="s">
        <v>5355</v>
      </c>
      <c r="B1696" s="56" t="s">
        <v>5318</v>
      </c>
      <c r="C1696" s="56" t="s">
        <v>5356</v>
      </c>
      <c r="D1696" s="56" t="s">
        <v>5320</v>
      </c>
      <c r="E1696" s="56" t="s">
        <v>5357</v>
      </c>
      <c r="G1696" s="57"/>
    </row>
    <row r="1697" spans="1:7" x14ac:dyDescent="0.45">
      <c r="A1697" s="56" t="s">
        <v>5358</v>
      </c>
      <c r="B1697" s="56" t="s">
        <v>5318</v>
      </c>
      <c r="C1697" s="56" t="s">
        <v>5359</v>
      </c>
      <c r="D1697" s="56" t="s">
        <v>5320</v>
      </c>
      <c r="E1697" s="56" t="s">
        <v>5360</v>
      </c>
      <c r="G1697" s="57"/>
    </row>
    <row r="1698" spans="1:7" x14ac:dyDescent="0.45">
      <c r="A1698" s="56" t="s">
        <v>5361</v>
      </c>
      <c r="B1698" s="56" t="s">
        <v>5318</v>
      </c>
      <c r="C1698" s="56" t="s">
        <v>5362</v>
      </c>
      <c r="D1698" s="56" t="s">
        <v>5320</v>
      </c>
      <c r="E1698" s="56" t="s">
        <v>5363</v>
      </c>
      <c r="G1698" s="57"/>
    </row>
    <row r="1699" spans="1:7" x14ac:dyDescent="0.45">
      <c r="A1699" s="56" t="s">
        <v>5364</v>
      </c>
      <c r="B1699" s="56" t="s">
        <v>5318</v>
      </c>
      <c r="C1699" s="56" t="s">
        <v>5365</v>
      </c>
      <c r="D1699" s="56" t="s">
        <v>5320</v>
      </c>
      <c r="E1699" s="56" t="s">
        <v>5366</v>
      </c>
      <c r="G1699" s="57"/>
    </row>
    <row r="1700" spans="1:7" x14ac:dyDescent="0.45">
      <c r="A1700" s="56" t="s">
        <v>5367</v>
      </c>
      <c r="B1700" s="56" t="s">
        <v>5318</v>
      </c>
      <c r="C1700" s="56" t="s">
        <v>5368</v>
      </c>
      <c r="D1700" s="56" t="s">
        <v>5320</v>
      </c>
      <c r="E1700" s="56" t="s">
        <v>5369</v>
      </c>
      <c r="G1700" s="57"/>
    </row>
    <row r="1701" spans="1:7" x14ac:dyDescent="0.45">
      <c r="A1701" s="56" t="s">
        <v>5370</v>
      </c>
      <c r="B1701" s="56" t="s">
        <v>5318</v>
      </c>
      <c r="C1701" s="56" t="s">
        <v>5371</v>
      </c>
      <c r="D1701" s="56" t="s">
        <v>5320</v>
      </c>
      <c r="E1701" s="56" t="s">
        <v>5372</v>
      </c>
      <c r="G1701" s="57"/>
    </row>
    <row r="1702" spans="1:7" x14ac:dyDescent="0.45">
      <c r="A1702" s="56" t="s">
        <v>5373</v>
      </c>
      <c r="B1702" s="56" t="s">
        <v>5318</v>
      </c>
      <c r="C1702" s="56" t="s">
        <v>5374</v>
      </c>
      <c r="D1702" s="56" t="s">
        <v>5320</v>
      </c>
      <c r="E1702" s="56" t="s">
        <v>4801</v>
      </c>
      <c r="G1702" s="57"/>
    </row>
    <row r="1703" spans="1:7" x14ac:dyDescent="0.45">
      <c r="A1703" s="56" t="s">
        <v>5375</v>
      </c>
      <c r="B1703" s="56" t="s">
        <v>5318</v>
      </c>
      <c r="C1703" s="56" t="s">
        <v>5376</v>
      </c>
      <c r="D1703" s="56" t="s">
        <v>5320</v>
      </c>
      <c r="E1703" s="56" t="s">
        <v>5377</v>
      </c>
      <c r="G1703" s="57"/>
    </row>
    <row r="1704" spans="1:7" x14ac:dyDescent="0.45">
      <c r="A1704" s="56" t="s">
        <v>5378</v>
      </c>
      <c r="B1704" s="56" t="s">
        <v>5318</v>
      </c>
      <c r="C1704" s="56" t="s">
        <v>5379</v>
      </c>
      <c r="D1704" s="56" t="s">
        <v>5320</v>
      </c>
      <c r="E1704" s="56" t="s">
        <v>5380</v>
      </c>
      <c r="G1704" s="57"/>
    </row>
    <row r="1705" spans="1:7" x14ac:dyDescent="0.45">
      <c r="A1705" s="56" t="s">
        <v>5381</v>
      </c>
      <c r="B1705" s="56" t="s">
        <v>5318</v>
      </c>
      <c r="C1705" s="56" t="s">
        <v>5382</v>
      </c>
      <c r="D1705" s="56" t="s">
        <v>5320</v>
      </c>
      <c r="E1705" s="56" t="s">
        <v>5383</v>
      </c>
      <c r="G1705" s="57"/>
    </row>
    <row r="1706" spans="1:7" x14ac:dyDescent="0.45">
      <c r="A1706" s="56" t="s">
        <v>5384</v>
      </c>
      <c r="B1706" s="56" t="s">
        <v>5318</v>
      </c>
      <c r="C1706" s="56" t="s">
        <v>1265</v>
      </c>
      <c r="D1706" s="56" t="s">
        <v>5320</v>
      </c>
      <c r="E1706" s="56" t="s">
        <v>1266</v>
      </c>
      <c r="G1706" s="57"/>
    </row>
    <row r="1707" spans="1:7" x14ac:dyDescent="0.45">
      <c r="A1707" s="56" t="s">
        <v>5385</v>
      </c>
      <c r="B1707" s="56" t="s">
        <v>5318</v>
      </c>
      <c r="C1707" s="56" t="s">
        <v>5386</v>
      </c>
      <c r="D1707" s="56" t="s">
        <v>5320</v>
      </c>
      <c r="E1707" s="56" t="s">
        <v>5387</v>
      </c>
      <c r="G1707" s="57"/>
    </row>
    <row r="1708" spans="1:7" x14ac:dyDescent="0.45">
      <c r="A1708" s="56" t="s">
        <v>5388</v>
      </c>
      <c r="B1708" s="56" t="s">
        <v>5318</v>
      </c>
      <c r="C1708" s="56" t="s">
        <v>5389</v>
      </c>
      <c r="D1708" s="56" t="s">
        <v>5320</v>
      </c>
      <c r="E1708" s="56" t="s">
        <v>5390</v>
      </c>
      <c r="G1708" s="57"/>
    </row>
    <row r="1709" spans="1:7" x14ac:dyDescent="0.45">
      <c r="A1709" s="56" t="s">
        <v>5391</v>
      </c>
      <c r="B1709" s="56" t="s">
        <v>5318</v>
      </c>
      <c r="C1709" s="56" t="s">
        <v>5392</v>
      </c>
      <c r="D1709" s="56" t="s">
        <v>5320</v>
      </c>
      <c r="E1709" s="56" t="s">
        <v>5393</v>
      </c>
      <c r="G1709" s="57"/>
    </row>
    <row r="1710" spans="1:7" x14ac:dyDescent="0.45">
      <c r="A1710" s="52" t="s">
        <v>5394</v>
      </c>
      <c r="B1710" s="52" t="s">
        <v>437</v>
      </c>
      <c r="C1710" s="53"/>
      <c r="D1710" s="54" t="s">
        <v>5395</v>
      </c>
      <c r="E1710" s="53"/>
      <c r="G1710" s="57"/>
    </row>
    <row r="1711" spans="1:7" x14ac:dyDescent="0.45">
      <c r="A1711" s="56" t="s">
        <v>5396</v>
      </c>
      <c r="B1711" s="56" t="s">
        <v>5397</v>
      </c>
      <c r="C1711" s="56" t="s">
        <v>5398</v>
      </c>
      <c r="D1711" s="56" t="s">
        <v>5399</v>
      </c>
      <c r="E1711" s="56" t="s">
        <v>5400</v>
      </c>
      <c r="G1711" s="57"/>
    </row>
    <row r="1712" spans="1:7" x14ac:dyDescent="0.45">
      <c r="A1712" s="56" t="s">
        <v>5401</v>
      </c>
      <c r="B1712" s="56" t="s">
        <v>5397</v>
      </c>
      <c r="C1712" s="56" t="s">
        <v>5402</v>
      </c>
      <c r="D1712" s="56" t="s">
        <v>5399</v>
      </c>
      <c r="E1712" s="56" t="s">
        <v>5403</v>
      </c>
      <c r="G1712" s="57"/>
    </row>
    <row r="1713" spans="1:7" x14ac:dyDescent="0.45">
      <c r="A1713" s="56" t="s">
        <v>5404</v>
      </c>
      <c r="B1713" s="56" t="s">
        <v>5397</v>
      </c>
      <c r="C1713" s="56" t="s">
        <v>5405</v>
      </c>
      <c r="D1713" s="56" t="s">
        <v>5399</v>
      </c>
      <c r="E1713" s="56" t="s">
        <v>5406</v>
      </c>
      <c r="G1713" s="57"/>
    </row>
    <row r="1714" spans="1:7" x14ac:dyDescent="0.45">
      <c r="A1714" s="56" t="s">
        <v>5407</v>
      </c>
      <c r="B1714" s="56" t="s">
        <v>5397</v>
      </c>
      <c r="C1714" s="56" t="s">
        <v>5408</v>
      </c>
      <c r="D1714" s="56" t="s">
        <v>5399</v>
      </c>
      <c r="E1714" s="56" t="s">
        <v>5409</v>
      </c>
      <c r="G1714" s="57"/>
    </row>
    <row r="1715" spans="1:7" x14ac:dyDescent="0.45">
      <c r="A1715" s="56" t="s">
        <v>5410</v>
      </c>
      <c r="B1715" s="56" t="s">
        <v>5397</v>
      </c>
      <c r="C1715" s="56" t="s">
        <v>5411</v>
      </c>
      <c r="D1715" s="56" t="s">
        <v>5399</v>
      </c>
      <c r="E1715" s="56" t="s">
        <v>3786</v>
      </c>
      <c r="G1715" s="57"/>
    </row>
    <row r="1716" spans="1:7" x14ac:dyDescent="0.45">
      <c r="A1716" s="56" t="s">
        <v>5412</v>
      </c>
      <c r="B1716" s="56" t="s">
        <v>5397</v>
      </c>
      <c r="C1716" s="56" t="s">
        <v>5413</v>
      </c>
      <c r="D1716" s="56" t="s">
        <v>5399</v>
      </c>
      <c r="E1716" s="56" t="s">
        <v>5414</v>
      </c>
      <c r="G1716" s="57"/>
    </row>
    <row r="1717" spans="1:7" x14ac:dyDescent="0.45">
      <c r="A1717" s="56" t="s">
        <v>5415</v>
      </c>
      <c r="B1717" s="56" t="s">
        <v>5397</v>
      </c>
      <c r="C1717" s="56" t="s">
        <v>5416</v>
      </c>
      <c r="D1717" s="56" t="s">
        <v>5399</v>
      </c>
      <c r="E1717" s="56" t="s">
        <v>5417</v>
      </c>
      <c r="G1717" s="57"/>
    </row>
    <row r="1718" spans="1:7" x14ac:dyDescent="0.45">
      <c r="A1718" s="56" t="s">
        <v>5418</v>
      </c>
      <c r="B1718" s="56" t="s">
        <v>5397</v>
      </c>
      <c r="C1718" s="56" t="s">
        <v>5419</v>
      </c>
      <c r="D1718" s="56" t="s">
        <v>5399</v>
      </c>
      <c r="E1718" s="56" t="s">
        <v>5420</v>
      </c>
      <c r="G1718" s="57"/>
    </row>
    <row r="1719" spans="1:7" x14ac:dyDescent="0.45">
      <c r="A1719" s="56" t="s">
        <v>5421</v>
      </c>
      <c r="B1719" s="56" t="s">
        <v>5397</v>
      </c>
      <c r="C1719" s="56" t="s">
        <v>5422</v>
      </c>
      <c r="D1719" s="56" t="s">
        <v>5399</v>
      </c>
      <c r="E1719" s="56" t="s">
        <v>5423</v>
      </c>
      <c r="G1719" s="57"/>
    </row>
    <row r="1720" spans="1:7" x14ac:dyDescent="0.45">
      <c r="A1720" s="56" t="s">
        <v>5424</v>
      </c>
      <c r="B1720" s="56" t="s">
        <v>5397</v>
      </c>
      <c r="C1720" s="56" t="s">
        <v>5425</v>
      </c>
      <c r="D1720" s="56" t="s">
        <v>5399</v>
      </c>
      <c r="E1720" s="56" t="s">
        <v>5426</v>
      </c>
      <c r="G1720" s="57"/>
    </row>
    <row r="1721" spans="1:7" x14ac:dyDescent="0.45">
      <c r="A1721" s="56" t="s">
        <v>5427</v>
      </c>
      <c r="B1721" s="56" t="s">
        <v>5397</v>
      </c>
      <c r="C1721" s="56" t="s">
        <v>5428</v>
      </c>
      <c r="D1721" s="56" t="s">
        <v>5399</v>
      </c>
      <c r="E1721" s="56" t="s">
        <v>5429</v>
      </c>
      <c r="G1721" s="57"/>
    </row>
    <row r="1722" spans="1:7" x14ac:dyDescent="0.45">
      <c r="A1722" s="56" t="s">
        <v>5430</v>
      </c>
      <c r="B1722" s="56" t="s">
        <v>5397</v>
      </c>
      <c r="C1722" s="56" t="s">
        <v>5431</v>
      </c>
      <c r="D1722" s="56" t="s">
        <v>5399</v>
      </c>
      <c r="E1722" s="56" t="s">
        <v>5432</v>
      </c>
      <c r="G1722" s="57"/>
    </row>
    <row r="1723" spans="1:7" x14ac:dyDescent="0.45">
      <c r="A1723" s="56" t="s">
        <v>5433</v>
      </c>
      <c r="B1723" s="56" t="s">
        <v>5397</v>
      </c>
      <c r="C1723" s="56" t="s">
        <v>5434</v>
      </c>
      <c r="D1723" s="56" t="s">
        <v>5399</v>
      </c>
      <c r="E1723" s="56" t="s">
        <v>5435</v>
      </c>
      <c r="G1723" s="57"/>
    </row>
    <row r="1724" spans="1:7" x14ac:dyDescent="0.45">
      <c r="A1724" s="56" t="s">
        <v>5436</v>
      </c>
      <c r="B1724" s="56" t="s">
        <v>5397</v>
      </c>
      <c r="C1724" s="56" t="s">
        <v>5437</v>
      </c>
      <c r="D1724" s="56" t="s">
        <v>5399</v>
      </c>
      <c r="E1724" s="56" t="s">
        <v>5438</v>
      </c>
      <c r="G1724" s="57"/>
    </row>
    <row r="1725" spans="1:7" x14ac:dyDescent="0.45">
      <c r="A1725" s="56" t="s">
        <v>5439</v>
      </c>
      <c r="B1725" s="56" t="s">
        <v>5397</v>
      </c>
      <c r="C1725" s="56" t="s">
        <v>5440</v>
      </c>
      <c r="D1725" s="56" t="s">
        <v>5399</v>
      </c>
      <c r="E1725" s="56" t="s">
        <v>5441</v>
      </c>
      <c r="G1725" s="57"/>
    </row>
    <row r="1726" spans="1:7" x14ac:dyDescent="0.45">
      <c r="A1726" s="56" t="s">
        <v>5442</v>
      </c>
      <c r="B1726" s="56" t="s">
        <v>5397</v>
      </c>
      <c r="C1726" s="56" t="s">
        <v>5443</v>
      </c>
      <c r="D1726" s="56" t="s">
        <v>5399</v>
      </c>
      <c r="E1726" s="56" t="s">
        <v>5444</v>
      </c>
      <c r="G1726" s="57"/>
    </row>
    <row r="1727" spans="1:7" x14ac:dyDescent="0.45">
      <c r="A1727" s="56" t="s">
        <v>5445</v>
      </c>
      <c r="B1727" s="56" t="s">
        <v>5397</v>
      </c>
      <c r="C1727" s="56" t="s">
        <v>5446</v>
      </c>
      <c r="D1727" s="56" t="s">
        <v>5399</v>
      </c>
      <c r="E1727" s="56" t="s">
        <v>5447</v>
      </c>
      <c r="G1727" s="57"/>
    </row>
    <row r="1728" spans="1:7" x14ac:dyDescent="0.45">
      <c r="A1728" s="56" t="s">
        <v>5448</v>
      </c>
      <c r="B1728" s="56" t="s">
        <v>5397</v>
      </c>
      <c r="C1728" s="56" t="s">
        <v>5449</v>
      </c>
      <c r="D1728" s="56" t="s">
        <v>5399</v>
      </c>
      <c r="E1728" s="56" t="s">
        <v>5450</v>
      </c>
      <c r="G1728" s="57"/>
    </row>
    <row r="1729" spans="1:7" x14ac:dyDescent="0.45">
      <c r="A1729" s="56" t="s">
        <v>5451</v>
      </c>
      <c r="B1729" s="56" t="s">
        <v>5397</v>
      </c>
      <c r="C1729" s="56" t="s">
        <v>5452</v>
      </c>
      <c r="D1729" s="56" t="s">
        <v>5399</v>
      </c>
      <c r="E1729" s="56" t="s">
        <v>5453</v>
      </c>
      <c r="G1729" s="57"/>
    </row>
    <row r="1730" spans="1:7" x14ac:dyDescent="0.45">
      <c r="A1730" s="56" t="s">
        <v>5454</v>
      </c>
      <c r="B1730" s="56" t="s">
        <v>5397</v>
      </c>
      <c r="C1730" s="56" t="s">
        <v>5455</v>
      </c>
      <c r="D1730" s="56" t="s">
        <v>5399</v>
      </c>
      <c r="E1730" s="56" t="s">
        <v>5456</v>
      </c>
      <c r="G1730" s="57"/>
    </row>
    <row r="1731" spans="1:7" x14ac:dyDescent="0.45">
      <c r="A1731" s="56" t="s">
        <v>5457</v>
      </c>
      <c r="B1731" s="56" t="s">
        <v>5397</v>
      </c>
      <c r="C1731" s="56" t="s">
        <v>5458</v>
      </c>
      <c r="D1731" s="56" t="s">
        <v>5399</v>
      </c>
      <c r="E1731" s="56" t="s">
        <v>2405</v>
      </c>
      <c r="G1731" s="57"/>
    </row>
    <row r="1732" spans="1:7" x14ac:dyDescent="0.45">
      <c r="A1732" s="56" t="s">
        <v>5459</v>
      </c>
      <c r="B1732" s="56" t="s">
        <v>5397</v>
      </c>
      <c r="C1732" s="56" t="s">
        <v>5460</v>
      </c>
      <c r="D1732" s="56" t="s">
        <v>5399</v>
      </c>
      <c r="E1732" s="56" t="s">
        <v>5461</v>
      </c>
      <c r="G1732" s="57"/>
    </row>
    <row r="1733" spans="1:7" x14ac:dyDescent="0.45">
      <c r="A1733" s="56" t="s">
        <v>5462</v>
      </c>
      <c r="B1733" s="56" t="s">
        <v>5397</v>
      </c>
      <c r="C1733" s="56" t="s">
        <v>5463</v>
      </c>
      <c r="D1733" s="56" t="s">
        <v>5399</v>
      </c>
      <c r="E1733" s="56" t="s">
        <v>5464</v>
      </c>
      <c r="G1733" s="57"/>
    </row>
    <row r="1734" spans="1:7" x14ac:dyDescent="0.45">
      <c r="A1734" s="56" t="s">
        <v>5465</v>
      </c>
      <c r="B1734" s="56" t="s">
        <v>5397</v>
      </c>
      <c r="C1734" s="56" t="s">
        <v>5466</v>
      </c>
      <c r="D1734" s="56" t="s">
        <v>5399</v>
      </c>
      <c r="E1734" s="56" t="s">
        <v>5467</v>
      </c>
      <c r="G1734" s="57"/>
    </row>
    <row r="1735" spans="1:7" x14ac:dyDescent="0.45">
      <c r="A1735" s="56" t="s">
        <v>5468</v>
      </c>
      <c r="B1735" s="56" t="s">
        <v>5397</v>
      </c>
      <c r="C1735" s="56" t="s">
        <v>5469</v>
      </c>
      <c r="D1735" s="56" t="s">
        <v>5399</v>
      </c>
      <c r="E1735" s="56" t="s">
        <v>5470</v>
      </c>
      <c r="G1735" s="57"/>
    </row>
    <row r="1736" spans="1:7" x14ac:dyDescent="0.45">
      <c r="A1736" s="56" t="s">
        <v>5471</v>
      </c>
      <c r="B1736" s="56" t="s">
        <v>5397</v>
      </c>
      <c r="C1736" s="56" t="s">
        <v>5472</v>
      </c>
      <c r="D1736" s="56" t="s">
        <v>5399</v>
      </c>
      <c r="E1736" s="56" t="s">
        <v>5473</v>
      </c>
      <c r="G1736" s="57"/>
    </row>
    <row r="1737" spans="1:7" x14ac:dyDescent="0.45">
      <c r="A1737" s="56" t="s">
        <v>5474</v>
      </c>
      <c r="B1737" s="56" t="s">
        <v>5397</v>
      </c>
      <c r="C1737" s="56" t="s">
        <v>5475</v>
      </c>
      <c r="D1737" s="56" t="s">
        <v>5399</v>
      </c>
      <c r="E1737" s="56" t="s">
        <v>5476</v>
      </c>
      <c r="G1737" s="57"/>
    </row>
    <row r="1738" spans="1:7" x14ac:dyDescent="0.45">
      <c r="A1738" s="56" t="s">
        <v>5477</v>
      </c>
      <c r="B1738" s="56" t="s">
        <v>5397</v>
      </c>
      <c r="C1738" s="56" t="s">
        <v>5478</v>
      </c>
      <c r="D1738" s="56" t="s">
        <v>5399</v>
      </c>
      <c r="E1738" s="56" t="s">
        <v>5479</v>
      </c>
      <c r="G1738" s="57"/>
    </row>
    <row r="1739" spans="1:7" x14ac:dyDescent="0.45">
      <c r="A1739" s="56" t="s">
        <v>5480</v>
      </c>
      <c r="B1739" s="56" t="s">
        <v>5397</v>
      </c>
      <c r="C1739" s="56" t="s">
        <v>5481</v>
      </c>
      <c r="D1739" s="56" t="s">
        <v>5399</v>
      </c>
      <c r="E1739" s="56" t="s">
        <v>5482</v>
      </c>
      <c r="G1739" s="57"/>
    </row>
    <row r="1740" spans="1:7" x14ac:dyDescent="0.45">
      <c r="A1740" s="56" t="s">
        <v>5483</v>
      </c>
      <c r="B1740" s="56" t="s">
        <v>5397</v>
      </c>
      <c r="C1740" s="56" t="s">
        <v>5484</v>
      </c>
      <c r="D1740" s="56" t="s">
        <v>5399</v>
      </c>
      <c r="E1740" s="56" t="s">
        <v>5485</v>
      </c>
      <c r="G1740" s="57"/>
    </row>
    <row r="1741" spans="1:7" x14ac:dyDescent="0.45">
      <c r="A1741" s="56" t="s">
        <v>5486</v>
      </c>
      <c r="B1741" s="56" t="s">
        <v>5397</v>
      </c>
      <c r="C1741" s="56" t="s">
        <v>5487</v>
      </c>
      <c r="D1741" s="56" t="s">
        <v>5399</v>
      </c>
      <c r="E1741" s="56" t="s">
        <v>5488</v>
      </c>
      <c r="G1741" s="57"/>
    </row>
    <row r="1742" spans="1:7" x14ac:dyDescent="0.45">
      <c r="A1742" s="56" t="s">
        <v>5489</v>
      </c>
      <c r="B1742" s="56" t="s">
        <v>5397</v>
      </c>
      <c r="C1742" s="56" t="s">
        <v>5490</v>
      </c>
      <c r="D1742" s="56" t="s">
        <v>5399</v>
      </c>
      <c r="E1742" s="56" t="s">
        <v>5491</v>
      </c>
      <c r="G1742" s="57"/>
    </row>
    <row r="1743" spans="1:7" x14ac:dyDescent="0.45">
      <c r="A1743" s="56" t="s">
        <v>5492</v>
      </c>
      <c r="B1743" s="56" t="s">
        <v>5397</v>
      </c>
      <c r="C1743" s="56" t="s">
        <v>5493</v>
      </c>
      <c r="D1743" s="56" t="s">
        <v>5399</v>
      </c>
      <c r="E1743" s="56" t="s">
        <v>5494</v>
      </c>
      <c r="G1743" s="57"/>
    </row>
    <row r="1744" spans="1:7" x14ac:dyDescent="0.45">
      <c r="A1744" s="56" t="s">
        <v>5495</v>
      </c>
      <c r="B1744" s="56" t="s">
        <v>5397</v>
      </c>
      <c r="C1744" s="56" t="s">
        <v>5496</v>
      </c>
      <c r="D1744" s="56" t="s">
        <v>5399</v>
      </c>
      <c r="E1744" s="56" t="s">
        <v>5497</v>
      </c>
      <c r="G1744" s="57"/>
    </row>
    <row r="1745" spans="1:7" x14ac:dyDescent="0.45">
      <c r="A1745" s="56" t="s">
        <v>5498</v>
      </c>
      <c r="B1745" s="56" t="s">
        <v>5397</v>
      </c>
      <c r="C1745" s="56" t="s">
        <v>5499</v>
      </c>
      <c r="D1745" s="56" t="s">
        <v>5399</v>
      </c>
      <c r="E1745" s="56" t="s">
        <v>5500</v>
      </c>
      <c r="G1745" s="57"/>
    </row>
    <row r="1746" spans="1:7" x14ac:dyDescent="0.45">
      <c r="A1746" s="56" t="s">
        <v>5501</v>
      </c>
      <c r="B1746" s="56" t="s">
        <v>5397</v>
      </c>
      <c r="C1746" s="56" t="s">
        <v>5502</v>
      </c>
      <c r="D1746" s="56" t="s">
        <v>5399</v>
      </c>
      <c r="E1746" s="56" t="s">
        <v>5503</v>
      </c>
      <c r="G1746" s="57"/>
    </row>
    <row r="1747" spans="1:7" x14ac:dyDescent="0.45">
      <c r="A1747" s="56" t="s">
        <v>5504</v>
      </c>
      <c r="B1747" s="56" t="s">
        <v>5397</v>
      </c>
      <c r="C1747" s="56" t="s">
        <v>5505</v>
      </c>
      <c r="D1747" s="56" t="s">
        <v>5399</v>
      </c>
      <c r="E1747" s="56" t="s">
        <v>5506</v>
      </c>
      <c r="G1747" s="57"/>
    </row>
    <row r="1748" spans="1:7" x14ac:dyDescent="0.45">
      <c r="A1748" s="56" t="s">
        <v>5507</v>
      </c>
      <c r="B1748" s="56" t="s">
        <v>5397</v>
      </c>
      <c r="C1748" s="56" t="s">
        <v>5508</v>
      </c>
      <c r="D1748" s="56" t="s">
        <v>5399</v>
      </c>
      <c r="E1748" s="56" t="s">
        <v>5509</v>
      </c>
      <c r="G1748" s="57"/>
    </row>
    <row r="1749" spans="1:7" x14ac:dyDescent="0.45">
      <c r="A1749" s="56" t="s">
        <v>5510</v>
      </c>
      <c r="B1749" s="56" t="s">
        <v>5397</v>
      </c>
      <c r="C1749" s="56" t="s">
        <v>5511</v>
      </c>
      <c r="D1749" s="56" t="s">
        <v>5399</v>
      </c>
      <c r="E1749" s="56" t="s">
        <v>5512</v>
      </c>
      <c r="G1749" s="57"/>
    </row>
    <row r="1750" spans="1:7" x14ac:dyDescent="0.45">
      <c r="A1750" s="56" t="s">
        <v>5513</v>
      </c>
      <c r="B1750" s="56" t="s">
        <v>5397</v>
      </c>
      <c r="C1750" s="56" t="s">
        <v>5514</v>
      </c>
      <c r="D1750" s="56" t="s">
        <v>5399</v>
      </c>
      <c r="E1750" s="56" t="s">
        <v>5515</v>
      </c>
      <c r="G1750" s="57"/>
    </row>
    <row r="1751" spans="1:7" x14ac:dyDescent="0.45">
      <c r="A1751" s="56" t="s">
        <v>5516</v>
      </c>
      <c r="B1751" s="56" t="s">
        <v>5397</v>
      </c>
      <c r="C1751" s="56" t="s">
        <v>5517</v>
      </c>
      <c r="D1751" s="56" t="s">
        <v>5399</v>
      </c>
      <c r="E1751" s="56" t="s">
        <v>5518</v>
      </c>
      <c r="G1751" s="57"/>
    </row>
    <row r="1752" spans="1:7" x14ac:dyDescent="0.45">
      <c r="A1752" s="56" t="s">
        <v>5519</v>
      </c>
      <c r="B1752" s="56" t="s">
        <v>5397</v>
      </c>
      <c r="C1752" s="56" t="s">
        <v>5520</v>
      </c>
      <c r="D1752" s="56" t="s">
        <v>5399</v>
      </c>
      <c r="E1752" s="56" t="s">
        <v>5521</v>
      </c>
      <c r="G1752" s="57"/>
    </row>
    <row r="1753" spans="1:7" x14ac:dyDescent="0.45">
      <c r="A1753" s="56" t="s">
        <v>5522</v>
      </c>
      <c r="B1753" s="56" t="s">
        <v>5397</v>
      </c>
      <c r="C1753" s="56" t="s">
        <v>5523</v>
      </c>
      <c r="D1753" s="56" t="s">
        <v>5399</v>
      </c>
      <c r="E1753" s="56" t="s">
        <v>5524</v>
      </c>
      <c r="G1753" s="57"/>
    </row>
    <row r="1754" spans="1:7" x14ac:dyDescent="0.45">
      <c r="A1754" s="52" t="s">
        <v>5525</v>
      </c>
      <c r="B1754" s="52" t="s">
        <v>441</v>
      </c>
      <c r="C1754" s="53"/>
      <c r="D1754" s="54" t="s">
        <v>5526</v>
      </c>
      <c r="E1754" s="53"/>
      <c r="G1754" s="57"/>
    </row>
    <row r="1755" spans="1:7" x14ac:dyDescent="0.45">
      <c r="A1755" s="56" t="s">
        <v>5527</v>
      </c>
      <c r="B1755" s="56" t="s">
        <v>5528</v>
      </c>
      <c r="C1755" s="56" t="s">
        <v>5529</v>
      </c>
      <c r="D1755" s="56" t="s">
        <v>5530</v>
      </c>
      <c r="E1755" s="56" t="s">
        <v>5531</v>
      </c>
      <c r="G1755" s="57"/>
    </row>
    <row r="1756" spans="1:7" x14ac:dyDescent="0.45">
      <c r="A1756" s="56" t="s">
        <v>5532</v>
      </c>
      <c r="B1756" s="56" t="s">
        <v>5528</v>
      </c>
      <c r="C1756" s="56" t="s">
        <v>5533</v>
      </c>
      <c r="D1756" s="56" t="s">
        <v>5530</v>
      </c>
      <c r="E1756" s="56" t="s">
        <v>5534</v>
      </c>
      <c r="G1756" s="57"/>
    </row>
    <row r="1757" spans="1:7" x14ac:dyDescent="0.45">
      <c r="A1757" s="56" t="s">
        <v>5535</v>
      </c>
      <c r="B1757" s="56" t="s">
        <v>5528</v>
      </c>
      <c r="C1757" s="56" t="s">
        <v>5536</v>
      </c>
      <c r="D1757" s="56" t="s">
        <v>5530</v>
      </c>
      <c r="E1757" s="56" t="s">
        <v>5537</v>
      </c>
      <c r="G1757" s="57"/>
    </row>
    <row r="1758" spans="1:7" x14ac:dyDescent="0.45">
      <c r="A1758" s="56" t="s">
        <v>5538</v>
      </c>
      <c r="B1758" s="56" t="s">
        <v>5528</v>
      </c>
      <c r="C1758" s="56" t="s">
        <v>5539</v>
      </c>
      <c r="D1758" s="56" t="s">
        <v>5530</v>
      </c>
      <c r="E1758" s="56" t="s">
        <v>5540</v>
      </c>
      <c r="G1758" s="57"/>
    </row>
    <row r="1759" spans="1:7" x14ac:dyDescent="0.45">
      <c r="A1759" s="56" t="s">
        <v>5541</v>
      </c>
      <c r="B1759" s="56" t="s">
        <v>5528</v>
      </c>
      <c r="C1759" s="56" t="s">
        <v>5542</v>
      </c>
      <c r="D1759" s="56" t="s">
        <v>5530</v>
      </c>
      <c r="E1759" s="56" t="s">
        <v>5543</v>
      </c>
      <c r="G1759" s="57"/>
    </row>
    <row r="1760" spans="1:7" x14ac:dyDescent="0.45">
      <c r="A1760" s="56" t="s">
        <v>5544</v>
      </c>
      <c r="B1760" s="56" t="s">
        <v>5528</v>
      </c>
      <c r="C1760" s="56" t="s">
        <v>5545</v>
      </c>
      <c r="D1760" s="56" t="s">
        <v>5530</v>
      </c>
      <c r="E1760" s="56" t="s">
        <v>5546</v>
      </c>
      <c r="G1760" s="57"/>
    </row>
    <row r="1761" spans="1:7" x14ac:dyDescent="0.45">
      <c r="A1761" s="56" t="s">
        <v>5547</v>
      </c>
      <c r="B1761" s="56" t="s">
        <v>5528</v>
      </c>
      <c r="C1761" s="56" t="s">
        <v>5548</v>
      </c>
      <c r="D1761" s="56" t="s">
        <v>5530</v>
      </c>
      <c r="E1761" s="56" t="s">
        <v>5549</v>
      </c>
      <c r="G1761" s="57"/>
    </row>
    <row r="1762" spans="1:7" x14ac:dyDescent="0.45">
      <c r="A1762" s="56" t="s">
        <v>5550</v>
      </c>
      <c r="B1762" s="56" t="s">
        <v>5528</v>
      </c>
      <c r="C1762" s="56" t="s">
        <v>5551</v>
      </c>
      <c r="D1762" s="56" t="s">
        <v>5530</v>
      </c>
      <c r="E1762" s="56" t="s">
        <v>5552</v>
      </c>
      <c r="G1762" s="57"/>
    </row>
    <row r="1763" spans="1:7" x14ac:dyDescent="0.45">
      <c r="A1763" s="56" t="s">
        <v>5553</v>
      </c>
      <c r="B1763" s="56" t="s">
        <v>5528</v>
      </c>
      <c r="C1763" s="56" t="s">
        <v>5554</v>
      </c>
      <c r="D1763" s="56" t="s">
        <v>5530</v>
      </c>
      <c r="E1763" s="56" t="s">
        <v>5555</v>
      </c>
      <c r="G1763" s="57"/>
    </row>
    <row r="1764" spans="1:7" x14ac:dyDescent="0.45">
      <c r="A1764" s="56" t="s">
        <v>5556</v>
      </c>
      <c r="B1764" s="56" t="s">
        <v>5528</v>
      </c>
      <c r="C1764" s="56" t="s">
        <v>5557</v>
      </c>
      <c r="D1764" s="56" t="s">
        <v>5530</v>
      </c>
      <c r="E1764" s="56" t="s">
        <v>5558</v>
      </c>
      <c r="G1764" s="57"/>
    </row>
    <row r="1765" spans="1:7" x14ac:dyDescent="0.45">
      <c r="A1765" s="56" t="s">
        <v>5559</v>
      </c>
      <c r="B1765" s="56" t="s">
        <v>5528</v>
      </c>
      <c r="C1765" s="56" t="s">
        <v>5560</v>
      </c>
      <c r="D1765" s="56" t="s">
        <v>5530</v>
      </c>
      <c r="E1765" s="56" t="s">
        <v>5561</v>
      </c>
      <c r="G1765" s="57"/>
    </row>
    <row r="1766" spans="1:7" x14ac:dyDescent="0.45">
      <c r="A1766" s="56" t="s">
        <v>5562</v>
      </c>
      <c r="B1766" s="56" t="s">
        <v>5528</v>
      </c>
      <c r="C1766" s="56" t="s">
        <v>5563</v>
      </c>
      <c r="D1766" s="56" t="s">
        <v>5530</v>
      </c>
      <c r="E1766" s="56" t="s">
        <v>5564</v>
      </c>
      <c r="G1766" s="57"/>
    </row>
    <row r="1767" spans="1:7" x14ac:dyDescent="0.45">
      <c r="A1767" s="56" t="s">
        <v>5565</v>
      </c>
      <c r="B1767" s="56" t="s">
        <v>5528</v>
      </c>
      <c r="C1767" s="56" t="s">
        <v>5566</v>
      </c>
      <c r="D1767" s="56" t="s">
        <v>5530</v>
      </c>
      <c r="E1767" s="56" t="s">
        <v>5567</v>
      </c>
      <c r="G1767" s="57"/>
    </row>
    <row r="1768" spans="1:7" x14ac:dyDescent="0.45">
      <c r="A1768" s="56" t="s">
        <v>5568</v>
      </c>
      <c r="B1768" s="56" t="s">
        <v>5528</v>
      </c>
      <c r="C1768" s="56" t="s">
        <v>5569</v>
      </c>
      <c r="D1768" s="56" t="s">
        <v>5530</v>
      </c>
      <c r="E1768" s="56" t="s">
        <v>5570</v>
      </c>
      <c r="G1768" s="57"/>
    </row>
    <row r="1769" spans="1:7" x14ac:dyDescent="0.45">
      <c r="A1769" s="56" t="s">
        <v>5571</v>
      </c>
      <c r="B1769" s="56" t="s">
        <v>5528</v>
      </c>
      <c r="C1769" s="56" t="s">
        <v>5572</v>
      </c>
      <c r="D1769" s="56" t="s">
        <v>5530</v>
      </c>
      <c r="E1769" s="56" t="s">
        <v>5573</v>
      </c>
      <c r="G1769" s="57"/>
    </row>
    <row r="1770" spans="1:7" x14ac:dyDescent="0.45">
      <c r="A1770" s="56" t="s">
        <v>5574</v>
      </c>
      <c r="B1770" s="56" t="s">
        <v>5528</v>
      </c>
      <c r="C1770" s="56" t="s">
        <v>5575</v>
      </c>
      <c r="D1770" s="56" t="s">
        <v>5530</v>
      </c>
      <c r="E1770" s="56" t="s">
        <v>5576</v>
      </c>
      <c r="G1770" s="57"/>
    </row>
    <row r="1771" spans="1:7" x14ac:dyDescent="0.45">
      <c r="A1771" s="56" t="s">
        <v>5577</v>
      </c>
      <c r="B1771" s="56" t="s">
        <v>5528</v>
      </c>
      <c r="C1771" s="56" t="s">
        <v>5578</v>
      </c>
      <c r="D1771" s="56" t="s">
        <v>5530</v>
      </c>
      <c r="E1771" s="56" t="s">
        <v>5579</v>
      </c>
      <c r="G1771" s="57"/>
    </row>
    <row r="1772" spans="1:7" x14ac:dyDescent="0.45">
      <c r="A1772" s="56" t="s">
        <v>5580</v>
      </c>
      <c r="B1772" s="56" t="s">
        <v>5528</v>
      </c>
      <c r="C1772" s="56" t="s">
        <v>5581</v>
      </c>
      <c r="D1772" s="56" t="s">
        <v>5530</v>
      </c>
      <c r="E1772" s="56" t="s">
        <v>5582</v>
      </c>
      <c r="G1772" s="57"/>
    </row>
    <row r="1773" spans="1:7" x14ac:dyDescent="0.45">
      <c r="A1773" s="56" t="s">
        <v>5583</v>
      </c>
      <c r="B1773" s="56" t="s">
        <v>5528</v>
      </c>
      <c r="C1773" s="56" t="s">
        <v>5584</v>
      </c>
      <c r="D1773" s="56" t="s">
        <v>5530</v>
      </c>
      <c r="E1773" s="56" t="s">
        <v>5585</v>
      </c>
      <c r="G1773" s="57"/>
    </row>
    <row r="1774" spans="1:7" x14ac:dyDescent="0.45">
      <c r="A1774" s="56" t="s">
        <v>5586</v>
      </c>
      <c r="B1774" s="56" t="s">
        <v>5528</v>
      </c>
      <c r="C1774" s="56" t="s">
        <v>5587</v>
      </c>
      <c r="D1774" s="56" t="s">
        <v>5530</v>
      </c>
      <c r="E1774" s="56" t="s">
        <v>5588</v>
      </c>
      <c r="G1774" s="57"/>
    </row>
    <row r="1775" spans="1:7" x14ac:dyDescent="0.45">
      <c r="A1775" s="56" t="s">
        <v>5589</v>
      </c>
      <c r="B1775" s="56" t="s">
        <v>5528</v>
      </c>
      <c r="C1775" s="56" t="s">
        <v>5590</v>
      </c>
      <c r="D1775" s="56" t="s">
        <v>5530</v>
      </c>
      <c r="E1775" s="56" t="s">
        <v>5591</v>
      </c>
      <c r="G1775" s="57"/>
    </row>
    <row r="1776" spans="1:7" x14ac:dyDescent="0.45">
      <c r="A1776" s="56" t="s">
        <v>5592</v>
      </c>
      <c r="B1776" s="56" t="s">
        <v>5528</v>
      </c>
      <c r="C1776" s="56" t="s">
        <v>5593</v>
      </c>
      <c r="D1776" s="56" t="s">
        <v>5530</v>
      </c>
      <c r="E1776" s="56" t="s">
        <v>5594</v>
      </c>
      <c r="G1776" s="57"/>
    </row>
    <row r="1777" spans="1:7" x14ac:dyDescent="0.45">
      <c r="A1777" s="56" t="s">
        <v>5595</v>
      </c>
      <c r="B1777" s="56" t="s">
        <v>5528</v>
      </c>
      <c r="C1777" s="56" t="s">
        <v>5596</v>
      </c>
      <c r="D1777" s="56" t="s">
        <v>5530</v>
      </c>
      <c r="E1777" s="56" t="s">
        <v>5597</v>
      </c>
      <c r="G1777" s="57"/>
    </row>
    <row r="1778" spans="1:7" x14ac:dyDescent="0.45">
      <c r="A1778" s="56" t="s">
        <v>5598</v>
      </c>
      <c r="B1778" s="56" t="s">
        <v>5528</v>
      </c>
      <c r="C1778" s="56" t="s">
        <v>5599</v>
      </c>
      <c r="D1778" s="56" t="s">
        <v>5530</v>
      </c>
      <c r="E1778" s="56" t="s">
        <v>5600</v>
      </c>
      <c r="G1778" s="57"/>
    </row>
    <row r="1779" spans="1:7" x14ac:dyDescent="0.45">
      <c r="A1779" s="56" t="s">
        <v>5601</v>
      </c>
      <c r="B1779" s="56" t="s">
        <v>5528</v>
      </c>
      <c r="C1779" s="56" t="s">
        <v>5602</v>
      </c>
      <c r="D1779" s="56" t="s">
        <v>5530</v>
      </c>
      <c r="E1779" s="56" t="s">
        <v>5603</v>
      </c>
      <c r="G1779" s="57"/>
    </row>
    <row r="1780" spans="1:7" x14ac:dyDescent="0.45">
      <c r="A1780" s="56" t="s">
        <v>5604</v>
      </c>
      <c r="B1780" s="56" t="s">
        <v>5528</v>
      </c>
      <c r="C1780" s="56" t="s">
        <v>5605</v>
      </c>
      <c r="D1780" s="56" t="s">
        <v>5530</v>
      </c>
      <c r="E1780" s="56" t="s">
        <v>5606</v>
      </c>
      <c r="G1780" s="57"/>
    </row>
    <row r="1781" spans="1:7" x14ac:dyDescent="0.45">
      <c r="A1781" s="56" t="s">
        <v>5607</v>
      </c>
      <c r="B1781" s="56" t="s">
        <v>5528</v>
      </c>
      <c r="C1781" s="56" t="s">
        <v>5608</v>
      </c>
      <c r="D1781" s="56" t="s">
        <v>5530</v>
      </c>
      <c r="E1781" s="56" t="s">
        <v>5609</v>
      </c>
      <c r="G1781" s="57"/>
    </row>
    <row r="1782" spans="1:7" x14ac:dyDescent="0.45">
      <c r="A1782" s="56" t="s">
        <v>5610</v>
      </c>
      <c r="B1782" s="56" t="s">
        <v>5528</v>
      </c>
      <c r="C1782" s="56" t="s">
        <v>5611</v>
      </c>
      <c r="D1782" s="56" t="s">
        <v>5530</v>
      </c>
      <c r="E1782" s="56" t="s">
        <v>5612</v>
      </c>
      <c r="G1782" s="57"/>
    </row>
    <row r="1783" spans="1:7" x14ac:dyDescent="0.45">
      <c r="A1783" s="56" t="s">
        <v>5613</v>
      </c>
      <c r="B1783" s="56" t="s">
        <v>5528</v>
      </c>
      <c r="C1783" s="56" t="s">
        <v>5614</v>
      </c>
      <c r="D1783" s="56" t="s">
        <v>5530</v>
      </c>
      <c r="E1783" s="56" t="s">
        <v>5615</v>
      </c>
      <c r="G1783" s="57"/>
    </row>
    <row r="1784" spans="1:7" x14ac:dyDescent="0.45">
      <c r="A1784" s="56" t="s">
        <v>5616</v>
      </c>
      <c r="B1784" s="56" t="s">
        <v>5528</v>
      </c>
      <c r="C1784" s="56" t="s">
        <v>5617</v>
      </c>
      <c r="D1784" s="56" t="s">
        <v>5530</v>
      </c>
      <c r="E1784" s="56" t="s">
        <v>5618</v>
      </c>
      <c r="G1784" s="57"/>
    </row>
    <row r="1785" spans="1:7" x14ac:dyDescent="0.45">
      <c r="A1785" s="56" t="s">
        <v>5619</v>
      </c>
      <c r="B1785" s="56" t="s">
        <v>5528</v>
      </c>
      <c r="C1785" s="56" t="s">
        <v>5620</v>
      </c>
      <c r="D1785" s="56" t="s">
        <v>5530</v>
      </c>
      <c r="E1785" s="56" t="s">
        <v>5621</v>
      </c>
      <c r="G1785" s="57"/>
    </row>
    <row r="1786" spans="1:7" x14ac:dyDescent="0.45">
      <c r="A1786" s="56" t="s">
        <v>5622</v>
      </c>
      <c r="B1786" s="56" t="s">
        <v>5528</v>
      </c>
      <c r="C1786" s="56" t="s">
        <v>5623</v>
      </c>
      <c r="D1786" s="56" t="s">
        <v>5530</v>
      </c>
      <c r="E1786" s="56" t="s">
        <v>5624</v>
      </c>
      <c r="G1786" s="57"/>
    </row>
    <row r="1787" spans="1:7" x14ac:dyDescent="0.45">
      <c r="A1787" s="56" t="s">
        <v>5625</v>
      </c>
      <c r="B1787" s="56" t="s">
        <v>5528</v>
      </c>
      <c r="C1787" s="56" t="s">
        <v>5626</v>
      </c>
      <c r="D1787" s="56" t="s">
        <v>5530</v>
      </c>
      <c r="E1787" s="56" t="s">
        <v>5627</v>
      </c>
      <c r="G1787" s="57"/>
    </row>
    <row r="1788" spans="1:7" x14ac:dyDescent="0.45">
      <c r="A1788" s="56" t="s">
        <v>5628</v>
      </c>
      <c r="B1788" s="56" t="s">
        <v>5528</v>
      </c>
      <c r="C1788" s="56" t="s">
        <v>5629</v>
      </c>
      <c r="D1788" s="56" t="s">
        <v>5530</v>
      </c>
      <c r="E1788" s="56" t="s">
        <v>5630</v>
      </c>
      <c r="G1788" s="57"/>
    </row>
    <row r="1789" spans="1:7" x14ac:dyDescent="0.45">
      <c r="A1789" s="56" t="s">
        <v>5631</v>
      </c>
      <c r="B1789" s="56" t="s">
        <v>5528</v>
      </c>
      <c r="C1789" s="56" t="s">
        <v>5632</v>
      </c>
      <c r="D1789" s="56" t="s">
        <v>5530</v>
      </c>
      <c r="E1789" s="56" t="s">
        <v>5633</v>
      </c>
      <c r="G1789" s="57"/>
    </row>
    <row r="1790" spans="1:7" x14ac:dyDescent="0.45">
      <c r="A1790" s="56" t="s">
        <v>5634</v>
      </c>
      <c r="B1790" s="56" t="s">
        <v>5528</v>
      </c>
      <c r="C1790" s="56" t="s">
        <v>5635</v>
      </c>
      <c r="D1790" s="56" t="s">
        <v>5530</v>
      </c>
      <c r="E1790" s="56" t="s">
        <v>5636</v>
      </c>
      <c r="G1790" s="57"/>
    </row>
    <row r="1791" spans="1:7" x14ac:dyDescent="0.45">
      <c r="A1791" s="56" t="s">
        <v>5637</v>
      </c>
      <c r="B1791" s="56" t="s">
        <v>5528</v>
      </c>
      <c r="C1791" s="56" t="s">
        <v>5638</v>
      </c>
      <c r="D1791" s="56" t="s">
        <v>5530</v>
      </c>
      <c r="E1791" s="56" t="s">
        <v>5639</v>
      </c>
      <c r="G1791" s="57"/>
    </row>
    <row r="1792" spans="1:7" x14ac:dyDescent="0.45">
      <c r="A1792" s="56" t="s">
        <v>5640</v>
      </c>
      <c r="B1792" s="56" t="s">
        <v>5528</v>
      </c>
      <c r="C1792" s="56" t="s">
        <v>5641</v>
      </c>
      <c r="D1792" s="56" t="s">
        <v>5530</v>
      </c>
      <c r="E1792" s="56" t="s">
        <v>5642</v>
      </c>
      <c r="G1792" s="57"/>
    </row>
    <row r="1793" spans="1:7" x14ac:dyDescent="0.45">
      <c r="A1793" s="56" t="s">
        <v>5643</v>
      </c>
      <c r="B1793" s="56" t="s">
        <v>5528</v>
      </c>
      <c r="C1793" s="56" t="s">
        <v>5644</v>
      </c>
      <c r="D1793" s="56" t="s">
        <v>5530</v>
      </c>
      <c r="E1793" s="56" t="s">
        <v>5645</v>
      </c>
      <c r="G1793" s="57"/>
    </row>
    <row r="1794" spans="1:7" x14ac:dyDescent="0.45">
      <c r="A1794" s="56" t="s">
        <v>5646</v>
      </c>
      <c r="B1794" s="56" t="s">
        <v>5528</v>
      </c>
      <c r="C1794" s="56" t="s">
        <v>5647</v>
      </c>
      <c r="D1794" s="56" t="s">
        <v>5530</v>
      </c>
      <c r="E1794" s="56" t="s">
        <v>5648</v>
      </c>
      <c r="G1794" s="57"/>
    </row>
    <row r="1795" spans="1:7" x14ac:dyDescent="0.45">
      <c r="A1795" s="56" t="s">
        <v>5649</v>
      </c>
      <c r="B1795" s="56" t="s">
        <v>5528</v>
      </c>
      <c r="C1795" s="56" t="s">
        <v>5650</v>
      </c>
      <c r="D1795" s="56" t="s">
        <v>5530</v>
      </c>
      <c r="E1795" s="56" t="s">
        <v>5651</v>
      </c>
      <c r="G1795" s="57"/>
    </row>
  </sheetData>
  <phoneticPr fontId="13"/>
  <hyperlinks>
    <hyperlink ref="R2" display="https://www.soumu.go.jp/main_sosiki/jichi_gyousei/bunken/shitei_toshi-ichiran.html" xr:uid="{DA463955-14C8-4267-8293-81EAD04B4B7F}"/>
    <hyperlink ref="R3" display="https://www.soumu.go.jp/cyukaku/" xr:uid="{E79C3CDD-ABF4-42F3-A354-EC0C8ECEDF7D}"/>
  </hyperlinks>
  <printOptions horizontalCentered="1"/>
  <pageMargins left="0.70866141732283472" right="0.70866141732283472" top="0.74803149606299213" bottom="0.74803149606299213" header="0.31496062992125984" footer="0.31496062992125984"/>
  <pageSetup paperSize="9" scale="3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DE1A-522F-4351-A42E-8E1C7ABEC954}">
  <sheetPr codeName="Sheet3"/>
  <dimension ref="A1:J29"/>
  <sheetViews>
    <sheetView workbookViewId="0">
      <selection activeCell="F12" sqref="F12"/>
    </sheetView>
  </sheetViews>
  <sheetFormatPr defaultRowHeight="18" x14ac:dyDescent="0.45"/>
  <cols>
    <col min="2" max="2" width="9" style="1" customWidth="1"/>
    <col min="3" max="3" width="6" style="1" customWidth="1"/>
    <col min="4" max="4" width="14.59765625" customWidth="1"/>
  </cols>
  <sheetData>
    <row r="1" spans="1:10" x14ac:dyDescent="0.45">
      <c r="A1" s="61" t="s">
        <v>5660</v>
      </c>
      <c r="B1"/>
      <c r="C1"/>
    </row>
    <row r="2" spans="1:10" x14ac:dyDescent="0.45">
      <c r="B2" s="62" t="s">
        <v>5661</v>
      </c>
      <c r="C2" s="63" t="s">
        <v>5662</v>
      </c>
      <c r="D2" s="63" t="s">
        <v>5663</v>
      </c>
      <c r="E2" s="63" t="s">
        <v>5664</v>
      </c>
      <c r="F2" s="63" t="s">
        <v>5665</v>
      </c>
      <c r="G2" s="63" t="s">
        <v>5666</v>
      </c>
      <c r="H2" s="63" t="s">
        <v>5667</v>
      </c>
      <c r="I2" s="63"/>
      <c r="J2" s="63" t="s">
        <v>5668</v>
      </c>
    </row>
    <row r="3" spans="1:10" x14ac:dyDescent="0.45">
      <c r="B3" s="1" t="s">
        <v>3</v>
      </c>
      <c r="C3" s="6"/>
      <c r="E3">
        <f>MATCH(B3,調査票!$P$4:$P$975,FALSE)</f>
        <v>6</v>
      </c>
      <c r="F3" t="str" cm="1">
        <f t="array" ref="F3">INDEX(調査票!$B$4:$B$975,E3,1)</f>
        <v>未回答</v>
      </c>
      <c r="G3" t="s">
        <v>5669</v>
      </c>
      <c r="H3" t="str">
        <f>IF(F3="未回答",G3&amp;B3,"")</f>
        <v>、質問1</v>
      </c>
      <c r="J3" s="64" t="str">
        <f>H3&amp;H4&amp;H5&amp;H6&amp;H7&amp;H8&amp;H9&amp;H10&amp;H11&amp;H12&amp;H13&amp;H14&amp;H15&amp;H16&amp;H17&amp;H18&amp;H19&amp;H20&amp;H21&amp;H22&amp;H23&amp;H24&amp;H25&amp;H26&amp;H27&amp;H28&amp;H29</f>
        <v>、質問1、質問2、質問3、質問4、質問5、質問6、質問7、質問8、質問9、質問10、質問11、質問12、質問13、質問14、質問15、質問16、質問17、質問18、質問19、質問20、質問21、質問22、質問23、質問24、質問25、質問26、質問27</v>
      </c>
    </row>
    <row r="4" spans="1:10" x14ac:dyDescent="0.45">
      <c r="B4" s="1" t="s">
        <v>9</v>
      </c>
      <c r="C4" s="6"/>
      <c r="E4">
        <f>MATCH(B4,調査票!$P$4:$P$975,FALSE)</f>
        <v>13</v>
      </c>
      <c r="F4" t="str" cm="1">
        <f t="array" ref="F4">INDEX(調査票!$B$4:$B$975,E4,1)</f>
        <v>未回答</v>
      </c>
      <c r="G4" t="s">
        <v>5669</v>
      </c>
      <c r="H4" t="str">
        <f t="shared" ref="H4:H29" si="0">IF(F4="未回答",G4&amp;B4,"")</f>
        <v>、質問2</v>
      </c>
      <c r="J4" s="64" t="str">
        <f>IF(J3&lt;&gt;"","が未回答です。","")</f>
        <v>が未回答です。</v>
      </c>
    </row>
    <row r="5" spans="1:10" x14ac:dyDescent="0.45">
      <c r="B5" s="1" t="s">
        <v>19</v>
      </c>
      <c r="C5" s="6"/>
      <c r="E5">
        <f>MATCH(B5,調査票!$P$4:$P$975,FALSE)</f>
        <v>28</v>
      </c>
      <c r="F5" t="str" cm="1">
        <f t="array" ref="F5">INDEX(調査票!$B$4:$B$975,E5,1)</f>
        <v>未回答</v>
      </c>
      <c r="G5" t="s">
        <v>5669</v>
      </c>
      <c r="H5" t="str">
        <f t="shared" si="0"/>
        <v>、質問3</v>
      </c>
    </row>
    <row r="6" spans="1:10" x14ac:dyDescent="0.45">
      <c r="B6" s="1" t="s">
        <v>50</v>
      </c>
      <c r="C6" s="6"/>
      <c r="E6">
        <f>MATCH(B6,調査票!$P$4:$P$975,FALSE)</f>
        <v>36</v>
      </c>
      <c r="F6" t="str" cm="1">
        <f t="array" ref="F6">INDEX(調査票!$B$4:$B$975,E6,1)</f>
        <v>未回答</v>
      </c>
      <c r="G6" t="s">
        <v>5669</v>
      </c>
      <c r="H6" t="str">
        <f t="shared" si="0"/>
        <v>、質問4</v>
      </c>
      <c r="J6" s="64" t="str">
        <f>IF(J3="","□■アンケートは以上になります。ご多忙の折、ご協力いただきありがとうございました。F12ボタンを押下し、ファイルを別名保存し、指定の宛先までご返送ください。■□","現時点で"&amp;J3&amp;J4)</f>
        <v>現時点で、質問1、質問2、質問3、質問4、質問5、質問6、質問7、質問8、質問9、質問10、質問11、質問12、質問13、質問14、質問15、質問16、質問17、質問18、質問19、質問20、質問21、質問22、質問23、質問24、質問25、質問26、質問27が未回答です。</v>
      </c>
    </row>
    <row r="7" spans="1:10" x14ac:dyDescent="0.45">
      <c r="B7" s="1" t="s">
        <v>66</v>
      </c>
      <c r="C7" s="6"/>
      <c r="E7">
        <f>MATCH(B7,調査票!$P$4:$P$975,FALSE)</f>
        <v>61</v>
      </c>
      <c r="F7" t="str" cm="1">
        <f t="array" ref="F7">INDEX(調査票!$B$4:$B$975,E7,1)</f>
        <v>未回答</v>
      </c>
      <c r="G7" t="s">
        <v>5669</v>
      </c>
      <c r="H7" t="str">
        <f t="shared" si="0"/>
        <v>、質問5</v>
      </c>
    </row>
    <row r="8" spans="1:10" x14ac:dyDescent="0.45">
      <c r="B8" s="1" t="s">
        <v>71</v>
      </c>
      <c r="C8" s="6"/>
      <c r="E8">
        <f>MATCH(B8,調査票!$P$4:$P$975,FALSE)</f>
        <v>94</v>
      </c>
      <c r="F8" t="str" cm="1">
        <f t="array" ref="F8">INDEX(調査票!$B$4:$B$975,E8,1)</f>
        <v>未回答</v>
      </c>
      <c r="G8" t="s">
        <v>5669</v>
      </c>
      <c r="H8" t="str">
        <f t="shared" si="0"/>
        <v>、質問6</v>
      </c>
    </row>
    <row r="9" spans="1:10" x14ac:dyDescent="0.45">
      <c r="B9" s="1" t="s">
        <v>90</v>
      </c>
      <c r="C9" s="6"/>
      <c r="E9">
        <f>MATCH(B9,調査票!$P$4:$P$975,FALSE)</f>
        <v>147</v>
      </c>
      <c r="F9" t="str" cm="1">
        <f t="array" ref="F9">INDEX(調査票!$B$4:$B$975,E9,1)</f>
        <v>未回答</v>
      </c>
      <c r="G9" t="s">
        <v>5669</v>
      </c>
      <c r="H9" t="str">
        <f t="shared" si="0"/>
        <v>、質問7</v>
      </c>
    </row>
    <row r="10" spans="1:10" x14ac:dyDescent="0.45">
      <c r="B10" s="1" t="s">
        <v>99</v>
      </c>
      <c r="C10" s="6"/>
      <c r="E10">
        <f>MATCH(B10,調査票!$P$4:$P$975,FALSE)</f>
        <v>158</v>
      </c>
      <c r="F10" t="str" cm="1">
        <f t="array" ref="F10">INDEX(調査票!$B$4:$B$975,E10,1)</f>
        <v>未回答</v>
      </c>
      <c r="G10" t="s">
        <v>5669</v>
      </c>
      <c r="H10" t="str">
        <f t="shared" si="0"/>
        <v>、質問8</v>
      </c>
    </row>
    <row r="11" spans="1:10" x14ac:dyDescent="0.45">
      <c r="B11" s="1" t="s">
        <v>113</v>
      </c>
      <c r="C11" s="6"/>
      <c r="E11">
        <f>MATCH(B11,調査票!$P$4:$P$975,FALSE)</f>
        <v>190</v>
      </c>
      <c r="F11" t="str" cm="1">
        <f t="array" ref="F11">INDEX(調査票!$B$4:$B$975,E11,1)</f>
        <v>未回答</v>
      </c>
      <c r="G11" t="s">
        <v>5669</v>
      </c>
      <c r="H11" t="str">
        <f t="shared" si="0"/>
        <v>、質問9</v>
      </c>
    </row>
    <row r="12" spans="1:10" x14ac:dyDescent="0.45">
      <c r="B12" s="1" t="s">
        <v>134</v>
      </c>
      <c r="C12" s="6"/>
      <c r="E12">
        <f>MATCH(B12,調査票!$P$4:$P$975,FALSE)</f>
        <v>223</v>
      </c>
      <c r="F12" t="str" cm="1">
        <f t="array" ref="F12">INDEX(調査票!$B$4:$B$975,E12,1)</f>
        <v>未回答</v>
      </c>
      <c r="G12" t="s">
        <v>5669</v>
      </c>
      <c r="H12" t="str">
        <f t="shared" si="0"/>
        <v>、質問10</v>
      </c>
    </row>
    <row r="13" spans="1:10" x14ac:dyDescent="0.45">
      <c r="B13" s="1" t="s">
        <v>152</v>
      </c>
      <c r="C13" s="6"/>
      <c r="E13">
        <f>MATCH(B13,調査票!$P$4:$P$975,FALSE)</f>
        <v>237</v>
      </c>
      <c r="F13" t="str" cm="1">
        <f t="array" ref="F13">INDEX(調査票!$B$4:$B$975,E13,1)</f>
        <v>未回答</v>
      </c>
      <c r="G13" t="s">
        <v>5669</v>
      </c>
      <c r="H13" t="str">
        <f t="shared" si="0"/>
        <v>、質問11</v>
      </c>
    </row>
    <row r="14" spans="1:10" x14ac:dyDescent="0.45">
      <c r="B14" s="1" t="s">
        <v>187</v>
      </c>
      <c r="C14" s="6"/>
      <c r="E14">
        <f>MATCH(B14,調査票!$P$4:$P$975,FALSE)</f>
        <v>249</v>
      </c>
      <c r="F14" t="str" cm="1">
        <f t="array" ref="F14">INDEX(調査票!$B$4:$B$975,E14,1)</f>
        <v>未回答</v>
      </c>
      <c r="G14" t="s">
        <v>5669</v>
      </c>
      <c r="H14" t="str">
        <f t="shared" si="0"/>
        <v>、質問12</v>
      </c>
    </row>
    <row r="15" spans="1:10" x14ac:dyDescent="0.45">
      <c r="B15" s="1" t="s">
        <v>199</v>
      </c>
      <c r="C15" s="6"/>
      <c r="E15">
        <f>MATCH(B15,調査票!$P$4:$P$975,FALSE)</f>
        <v>291</v>
      </c>
      <c r="F15" t="str" cm="1">
        <f t="array" ref="F15">INDEX(調査票!$B$4:$B$975,E15,1)</f>
        <v>未回答</v>
      </c>
      <c r="G15" t="s">
        <v>5669</v>
      </c>
      <c r="H15" t="str">
        <f t="shared" si="0"/>
        <v>、質問13</v>
      </c>
    </row>
    <row r="16" spans="1:10" x14ac:dyDescent="0.45">
      <c r="B16" s="1" t="s">
        <v>217</v>
      </c>
      <c r="C16" s="6"/>
      <c r="E16">
        <f>MATCH(B16,調査票!$P$4:$P$975,FALSE)</f>
        <v>308</v>
      </c>
      <c r="F16" t="str" cm="1">
        <f t="array" ref="F16">INDEX(調査票!$B$4:$B$975,E16,1)</f>
        <v>未回答</v>
      </c>
      <c r="G16" t="s">
        <v>5669</v>
      </c>
      <c r="H16" t="str">
        <f t="shared" si="0"/>
        <v>、質問14</v>
      </c>
    </row>
    <row r="17" spans="2:8" x14ac:dyDescent="0.45">
      <c r="B17" s="1" t="s">
        <v>223</v>
      </c>
      <c r="C17" s="6"/>
      <c r="E17">
        <f>MATCH(B17,調査票!$P$4:$P$975,FALSE)</f>
        <v>324</v>
      </c>
      <c r="F17" t="str" cm="1">
        <f t="array" ref="F17">INDEX(調査票!$B$4:$B$975,E17,1)</f>
        <v>未回答</v>
      </c>
      <c r="G17" t="s">
        <v>5669</v>
      </c>
      <c r="H17" t="str">
        <f t="shared" si="0"/>
        <v>、質問15</v>
      </c>
    </row>
    <row r="18" spans="2:8" x14ac:dyDescent="0.45">
      <c r="B18" s="1" t="s">
        <v>228</v>
      </c>
      <c r="C18" s="6"/>
      <c r="E18">
        <f>MATCH(B18,調査票!$P$4:$P$975,FALSE)</f>
        <v>350</v>
      </c>
      <c r="F18" t="str" cm="1">
        <f t="array" ref="F18">INDEX(調査票!$B$4:$B$975,E18,1)</f>
        <v>未回答</v>
      </c>
      <c r="G18" t="s">
        <v>5669</v>
      </c>
      <c r="H18" t="str">
        <f t="shared" si="0"/>
        <v>、質問16</v>
      </c>
    </row>
    <row r="19" spans="2:8" x14ac:dyDescent="0.45">
      <c r="B19" s="1" t="s">
        <v>236</v>
      </c>
      <c r="C19" s="6"/>
      <c r="E19">
        <f>MATCH(B19,調査票!$P$4:$P$975,FALSE)</f>
        <v>392</v>
      </c>
      <c r="F19" t="str" cm="1">
        <f t="array" ref="F19">INDEX(調査票!$B$4:$B$975,E19,1)</f>
        <v>未回答</v>
      </c>
      <c r="G19" t="s">
        <v>5669</v>
      </c>
      <c r="H19" t="str">
        <f t="shared" si="0"/>
        <v>、質問17</v>
      </c>
    </row>
    <row r="20" spans="2:8" x14ac:dyDescent="0.45">
      <c r="B20" s="1" t="s">
        <v>5670</v>
      </c>
      <c r="C20" s="6"/>
      <c r="E20">
        <f>MATCH(B20,調査票!$P$4:$P$975,FALSE)</f>
        <v>423</v>
      </c>
      <c r="F20" t="str" cm="1">
        <f t="array" ref="F20">INDEX(調査票!$B$4:$B$975,E20,1)</f>
        <v>未回答</v>
      </c>
      <c r="G20" t="s">
        <v>5669</v>
      </c>
      <c r="H20" t="str">
        <f t="shared" si="0"/>
        <v>、質問18</v>
      </c>
    </row>
    <row r="21" spans="2:8" x14ac:dyDescent="0.45">
      <c r="B21" s="1" t="s">
        <v>5671</v>
      </c>
      <c r="C21" s="6"/>
      <c r="E21">
        <f>MATCH(B21,調査票!$P$4:$P$975,FALSE)</f>
        <v>437</v>
      </c>
      <c r="F21" t="str" cm="1">
        <f t="array" ref="F21">INDEX(調査票!$B$4:$B$975,E21,1)</f>
        <v>未回答</v>
      </c>
      <c r="G21" t="s">
        <v>5669</v>
      </c>
      <c r="H21" t="str">
        <f t="shared" si="0"/>
        <v>、質問19</v>
      </c>
    </row>
    <row r="22" spans="2:8" x14ac:dyDescent="0.45">
      <c r="B22" s="1" t="s">
        <v>5701</v>
      </c>
      <c r="C22" s="6"/>
      <c r="E22">
        <f>MATCH(B22,調査票!$P$4:$P$975,FALSE)</f>
        <v>455</v>
      </c>
      <c r="F22" t="str" cm="1">
        <f t="array" ref="F22">INDEX(調査票!$B$4:$B$975,E22,1)</f>
        <v>未回答</v>
      </c>
      <c r="G22" t="s">
        <v>5669</v>
      </c>
      <c r="H22" t="str">
        <f t="shared" si="0"/>
        <v>、質問20</v>
      </c>
    </row>
    <row r="23" spans="2:8" x14ac:dyDescent="0.45">
      <c r="B23" s="1" t="s">
        <v>5702</v>
      </c>
      <c r="C23" s="6"/>
      <c r="E23">
        <f>MATCH(B23,調査票!$P$4:$P$975,FALSE)</f>
        <v>484</v>
      </c>
      <c r="F23" t="str" cm="1">
        <f t="array" ref="F23">INDEX(調査票!$B$4:$B$975,E23,1)</f>
        <v>未回答</v>
      </c>
      <c r="G23" t="s">
        <v>5669</v>
      </c>
      <c r="H23" t="str">
        <f t="shared" si="0"/>
        <v>、質問21</v>
      </c>
    </row>
    <row r="24" spans="2:8" x14ac:dyDescent="0.45">
      <c r="B24" s="1" t="s">
        <v>5703</v>
      </c>
      <c r="C24" s="6"/>
      <c r="E24">
        <f>MATCH(B24,調査票!$P$4:$P$975,FALSE)</f>
        <v>521</v>
      </c>
      <c r="F24" t="str" cm="1">
        <f t="array" ref="F24">INDEX(調査票!$B$4:$B$975,E24,1)</f>
        <v>未回答</v>
      </c>
      <c r="G24" t="s">
        <v>5669</v>
      </c>
      <c r="H24" t="str">
        <f t="shared" si="0"/>
        <v>、質問22</v>
      </c>
    </row>
    <row r="25" spans="2:8" x14ac:dyDescent="0.45">
      <c r="B25" s="1" t="s">
        <v>5704</v>
      </c>
      <c r="C25" s="6"/>
      <c r="E25">
        <f>MATCH(B25,調査票!$P$4:$P$975,FALSE)</f>
        <v>533</v>
      </c>
      <c r="F25" t="str" cm="1">
        <f t="array" ref="F25">INDEX(調査票!$B$4:$B$975,E25,1)</f>
        <v>未回答</v>
      </c>
      <c r="G25" t="s">
        <v>5669</v>
      </c>
      <c r="H25" t="str">
        <f t="shared" si="0"/>
        <v>、質問23</v>
      </c>
    </row>
    <row r="26" spans="2:8" x14ac:dyDescent="0.45">
      <c r="B26" s="1" t="s">
        <v>5705</v>
      </c>
      <c r="C26" s="6"/>
      <c r="E26">
        <f>MATCH(B26,調査票!$P$4:$P$975,FALSE)</f>
        <v>541</v>
      </c>
      <c r="F26" t="str" cm="1">
        <f t="array" ref="F26">INDEX(調査票!$B$4:$B$975,E26,1)</f>
        <v>未回答</v>
      </c>
      <c r="G26" t="s">
        <v>5669</v>
      </c>
      <c r="H26" t="str">
        <f t="shared" si="0"/>
        <v>、質問24</v>
      </c>
    </row>
    <row r="27" spans="2:8" x14ac:dyDescent="0.45">
      <c r="B27" s="1" t="s">
        <v>5706</v>
      </c>
      <c r="C27" s="6"/>
      <c r="E27">
        <f>MATCH(B27,調査票!$P$4:$P$975,FALSE)</f>
        <v>562</v>
      </c>
      <c r="F27" t="str" cm="1">
        <f t="array" ref="F27">INDEX(調査票!$B$4:$B$975,E27,1)</f>
        <v>未回答</v>
      </c>
      <c r="G27" t="s">
        <v>5669</v>
      </c>
      <c r="H27" t="str">
        <f t="shared" si="0"/>
        <v>、質問25</v>
      </c>
    </row>
    <row r="28" spans="2:8" x14ac:dyDescent="0.45">
      <c r="B28" s="1" t="s">
        <v>5707</v>
      </c>
      <c r="C28" s="6"/>
      <c r="E28">
        <f>MATCH(B28,調査票!$P$4:$P$975,FALSE)</f>
        <v>582</v>
      </c>
      <c r="F28" t="str" cm="1">
        <f t="array" ref="F28">INDEX(調査票!$B$4:$B$975,E28,1)</f>
        <v>未回答</v>
      </c>
      <c r="G28" t="s">
        <v>5669</v>
      </c>
      <c r="H28" t="str">
        <f t="shared" si="0"/>
        <v>、質問26</v>
      </c>
    </row>
    <row r="29" spans="2:8" x14ac:dyDescent="0.45">
      <c r="B29" s="1" t="s">
        <v>5726</v>
      </c>
      <c r="C29" s="6"/>
      <c r="E29">
        <f>MATCH(B29,調査票!$P$4:$P$975,FALSE)</f>
        <v>614</v>
      </c>
      <c r="F29" t="str" cm="1">
        <f t="array" ref="F29">INDEX(調査票!$B$4:$B$975,E29,1)</f>
        <v>未回答</v>
      </c>
      <c r="G29" t="s">
        <v>5669</v>
      </c>
      <c r="H29" t="str">
        <f t="shared" si="0"/>
        <v>、質問27</v>
      </c>
    </row>
  </sheetData>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50</vt:i4>
      </vt:variant>
    </vt:vector>
  </HeadingPairs>
  <TitlesOfParts>
    <vt:vector size="54" baseType="lpstr">
      <vt:lpstr>はじめに</vt:lpstr>
      <vt:lpstr>調査票</vt:lpstr>
      <vt:lpstr>（非表示）リスト</vt:lpstr>
      <vt:lpstr>調査表管理</vt:lpstr>
      <vt:lpstr>調査票!Print_Area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市区町村</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平瀬礼恵＊</dc:creator>
  <cp:lastModifiedBy>松田 千鶴</cp:lastModifiedBy>
  <dcterms:created xsi:type="dcterms:W3CDTF">2025-11-26T05:34:26Z</dcterms:created>
  <dcterms:modified xsi:type="dcterms:W3CDTF">2025-12-24T04:30:12Z</dcterms:modified>
</cp:coreProperties>
</file>