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1"/>
  </bookViews>
  <sheets>
    <sheet name="112～113" sheetId="1" r:id="rId1"/>
    <sheet name="114～115" sheetId="2" r:id="rId2"/>
  </sheets>
  <definedNames>
    <definedName name="_xlnm.Print_Area" localSheetId="0">'112～113'!$A$1:$S$24</definedName>
    <definedName name="_xlnm.Print_Area" localSheetId="1">'114～115'!$A$1:$Y$24</definedName>
  </definedNames>
  <calcPr fullCalcOnLoad="1"/>
</workbook>
</file>

<file path=xl/sharedStrings.xml><?xml version="1.0" encoding="utf-8"?>
<sst xmlns="http://schemas.openxmlformats.org/spreadsheetml/2006/main" count="133" uniqueCount="61">
  <si>
    <t>法人県民税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</si>
  <si>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</si>
  <si>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</si>
  <si>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</si>
  <si>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</si>
  <si>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</si>
  <si>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</si>
  <si>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利子割県民税</t>
  </si>
  <si>
    <t>たばこ税</t>
  </si>
  <si>
    <t>ゴルフ場利用税</t>
  </si>
  <si>
    <t>鉱区税</t>
  </si>
  <si>
    <t>小計</t>
  </si>
  <si>
    <t>計</t>
  </si>
  <si>
    <t>滞納繰越分</t>
  </si>
  <si>
    <t>合計</t>
  </si>
  <si>
    <t>件数</t>
  </si>
  <si>
    <t>税額</t>
  </si>
  <si>
    <t>千円</t>
  </si>
  <si>
    <t>滞納処分徴収</t>
  </si>
  <si>
    <t>納期内収入額</t>
  </si>
  <si>
    <t>納期内納付率</t>
  </si>
  <si>
    <t>（②＋④＋⑤）</t>
  </si>
  <si>
    <t>⑥</t>
  </si>
  <si>
    <t>滞納処分の停止</t>
  </si>
  <si>
    <t>狩猟税</t>
  </si>
  <si>
    <t xml:space="preserve">産業廃棄物税 </t>
  </si>
  <si>
    <t>①</t>
  </si>
  <si>
    <t>②</t>
  </si>
  <si>
    <t>③</t>
  </si>
  <si>
    <t>区　　　分</t>
  </si>
  <si>
    <t>②／①</t>
  </si>
  <si>
    <t>（①－②）</t>
  </si>
  <si>
    <t>④</t>
  </si>
  <si>
    <t>そ　　の　　他　　の　　税</t>
  </si>
  <si>
    <t>現　　　　　　年　　　　　　課　　　　　　税　　　　　　分</t>
  </si>
  <si>
    <t>件　数</t>
  </si>
  <si>
    <t>税　額</t>
  </si>
  <si>
    <t>調　　定　　額</t>
  </si>
  <si>
    <t>滞　　納　　額</t>
  </si>
  <si>
    <t>任　　意　　徴　　収</t>
  </si>
  <si>
    <r>
      <t>　　　　差　　押　　徴　　収　　　⑤</t>
    </r>
    <r>
      <rPr>
        <strike/>
        <sz val="14"/>
        <rFont val="ＭＳ 明朝"/>
        <family val="1"/>
      </rPr>
      <t>　</t>
    </r>
  </si>
  <si>
    <t>任　意　納　付</t>
  </si>
  <si>
    <t>滞　　納　　額　　③　　の　　う　　ち　　整　　理　　済　　額</t>
  </si>
  <si>
    <t>収　入　額　計</t>
  </si>
  <si>
    <t>還　付　未　済　額</t>
  </si>
  <si>
    <t>欠　損　処　分　額</t>
  </si>
  <si>
    <t>整　理　未　済　額</t>
  </si>
  <si>
    <t>そ　の　他</t>
  </si>
  <si>
    <t>分　納　誓　約</t>
  </si>
  <si>
    <t>交　付　要　求</t>
  </si>
  <si>
    <t>徴 収 嘱 託</t>
  </si>
  <si>
    <t>徴 収 猶 予</t>
  </si>
  <si>
    <t>換　価　猶　予</t>
  </si>
  <si>
    <t>財　産　差　押</t>
  </si>
  <si>
    <t>整    理    未    済    額    ⑨    の    内    訳</t>
  </si>
  <si>
    <t>（つづき）</t>
  </si>
  <si>
    <t>（①－⑥＋⑦－⑧）</t>
  </si>
  <si>
    <t>⑦</t>
  </si>
  <si>
    <t>⑧</t>
  </si>
  <si>
    <t>　１．平成２０年度徴収状況に関する調べ（個人県民税・地方消費税を除く）</t>
  </si>
  <si>
    <t>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</si>
</sst>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2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trike/>
      <sz val="14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top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vertical="center"/>
    </xf>
    <xf numFmtId="176" fontId="5" fillId="0" borderId="7" xfId="16" applyNumberFormat="1" applyFont="1" applyFill="1" applyBorder="1" applyAlignment="1">
      <alignment vertical="center"/>
    </xf>
    <xf numFmtId="38" fontId="5" fillId="0" borderId="10" xfId="16" applyFont="1" applyFill="1" applyBorder="1" applyAlignment="1">
      <alignment vertical="center"/>
    </xf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38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vertical="center"/>
    </xf>
    <xf numFmtId="0" fontId="5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distributed" vertical="center"/>
    </xf>
    <xf numFmtId="38" fontId="10" fillId="0" borderId="7" xfId="16" applyFont="1" applyFill="1" applyBorder="1" applyAlignment="1">
      <alignment vertical="center"/>
    </xf>
    <xf numFmtId="38" fontId="10" fillId="0" borderId="4" xfId="16" applyFont="1" applyFill="1" applyBorder="1" applyAlignment="1">
      <alignment vertical="center"/>
    </xf>
    <xf numFmtId="38" fontId="10" fillId="0" borderId="13" xfId="1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5" fillId="0" borderId="7" xfId="16" applyFont="1" applyFill="1" applyBorder="1" applyAlignment="1">
      <alignment horizontal="right" vertical="center"/>
    </xf>
    <xf numFmtId="176" fontId="10" fillId="0" borderId="7" xfId="16" applyNumberFormat="1" applyFont="1" applyFill="1" applyBorder="1" applyAlignment="1">
      <alignment vertical="center"/>
    </xf>
    <xf numFmtId="176" fontId="10" fillId="0" borderId="4" xfId="16" applyNumberFormat="1" applyFont="1" applyFill="1" applyBorder="1" applyAlignment="1">
      <alignment vertical="center"/>
    </xf>
    <xf numFmtId="176" fontId="10" fillId="0" borderId="13" xfId="16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10" fillId="0" borderId="10" xfId="16" applyFont="1" applyFill="1" applyBorder="1" applyAlignment="1">
      <alignment vertical="center"/>
    </xf>
    <xf numFmtId="38" fontId="10" fillId="0" borderId="6" xfId="16" applyFont="1" applyFill="1" applyBorder="1" applyAlignment="1">
      <alignment vertical="center"/>
    </xf>
    <xf numFmtId="38" fontId="10" fillId="0" borderId="13" xfId="16" applyFont="1" applyFill="1" applyBorder="1" applyAlignment="1">
      <alignment vertical="center" shrinkToFit="1"/>
    </xf>
    <xf numFmtId="38" fontId="10" fillId="0" borderId="14" xfId="16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10" fillId="0" borderId="0" xfId="16" applyFont="1" applyFill="1" applyBorder="1" applyAlignment="1">
      <alignment vertical="center"/>
    </xf>
    <xf numFmtId="38" fontId="10" fillId="0" borderId="0" xfId="16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distributed" vertical="center" textRotation="255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textRotation="255"/>
    </xf>
    <xf numFmtId="0" fontId="11" fillId="0" borderId="8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zoomScale="75" zoomScaleNormal="75" workbookViewId="0" topLeftCell="A1">
      <selection activeCell="D3" sqref="D3:E4"/>
    </sheetView>
  </sheetViews>
  <sheetFormatPr defaultColWidth="8.796875" defaultRowHeight="14.25"/>
  <cols>
    <col min="1" max="2" width="3" style="6" customWidth="1"/>
    <col min="3" max="3" width="11.59765625" style="6" customWidth="1"/>
    <col min="4" max="4" width="8.5" style="6" bestFit="1" customWidth="1"/>
    <col min="5" max="5" width="11.59765625" style="6" customWidth="1"/>
    <col min="6" max="6" width="8.5" style="6" bestFit="1" customWidth="1"/>
    <col min="7" max="7" width="11.59765625" style="6" customWidth="1"/>
    <col min="8" max="9" width="7.69921875" style="6" bestFit="1" customWidth="1"/>
    <col min="10" max="10" width="8.5" style="6" customWidth="1"/>
    <col min="11" max="11" width="11.59765625" style="6" customWidth="1"/>
    <col min="12" max="12" width="9.59765625" style="6" customWidth="1"/>
    <col min="13" max="13" width="12.59765625" style="6" customWidth="1"/>
    <col min="14" max="14" width="9.59765625" style="6" customWidth="1"/>
    <col min="15" max="15" width="12.59765625" style="6" customWidth="1"/>
    <col min="16" max="16" width="9.59765625" style="6" customWidth="1"/>
    <col min="17" max="17" width="12.59765625" style="6" customWidth="1"/>
    <col min="18" max="18" width="9.59765625" style="6" customWidth="1"/>
    <col min="19" max="19" width="12.59765625" style="6" customWidth="1"/>
    <col min="20" max="21" width="3" style="6" customWidth="1"/>
    <col min="22" max="22" width="10.8984375" style="6" bestFit="1" customWidth="1"/>
    <col min="23" max="23" width="7.69921875" style="6" customWidth="1"/>
    <col min="24" max="24" width="10.5" style="6" customWidth="1"/>
    <col min="25" max="25" width="7.19921875" style="6" customWidth="1"/>
    <col min="26" max="26" width="12.5" style="6" customWidth="1"/>
    <col min="27" max="27" width="7.59765625" style="6" bestFit="1" customWidth="1"/>
    <col min="28" max="28" width="12.5" style="6" customWidth="1"/>
    <col min="29" max="29" width="7.5" style="6" customWidth="1"/>
    <col min="30" max="30" width="12.5" style="6" customWidth="1"/>
    <col min="31" max="31" width="3.59765625" style="6" customWidth="1"/>
    <col min="32" max="32" width="6.59765625" style="6" customWidth="1"/>
    <col min="33" max="33" width="6.5" style="6" customWidth="1"/>
    <col min="34" max="34" width="8.59765625" style="6" customWidth="1"/>
    <col min="35" max="35" width="6.3984375" style="6" customWidth="1"/>
    <col min="36" max="36" width="8.59765625" style="6" customWidth="1"/>
    <col min="37" max="38" width="3.59765625" style="6" customWidth="1"/>
    <col min="39" max="39" width="4.3984375" style="6" bestFit="1" customWidth="1"/>
    <col min="40" max="40" width="8.59765625" style="6" customWidth="1"/>
    <col min="41" max="41" width="6.3984375" style="6" bestFit="1" customWidth="1"/>
    <col min="42" max="42" width="8.59765625" style="6" customWidth="1"/>
    <col min="43" max="43" width="7.5" style="6" bestFit="1" customWidth="1"/>
    <col min="44" max="44" width="11.3984375" style="6" customWidth="1"/>
    <col min="45" max="45" width="8.59765625" style="6" customWidth="1"/>
    <col min="46" max="46" width="8.69921875" style="6" hidden="1" customWidth="1"/>
    <col min="47" max="47" width="10.59765625" style="6" customWidth="1"/>
    <col min="48" max="16384" width="8.69921875" style="6" customWidth="1"/>
  </cols>
  <sheetData>
    <row r="1" spans="1:18" ht="49.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4:52" ht="49.5" customHeight="1" thickBot="1">
      <c r="D2" s="3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T2" s="67"/>
      <c r="U2" s="67"/>
      <c r="V2" s="67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ht="30" customHeight="1">
      <c r="A3" s="86" t="s">
        <v>29</v>
      </c>
      <c r="B3" s="87"/>
      <c r="C3" s="64"/>
      <c r="D3" s="63" t="s">
        <v>37</v>
      </c>
      <c r="E3" s="64"/>
      <c r="F3" s="63" t="s">
        <v>19</v>
      </c>
      <c r="G3" s="64"/>
      <c r="H3" s="63" t="s">
        <v>20</v>
      </c>
      <c r="I3" s="64"/>
      <c r="J3" s="63" t="s">
        <v>38</v>
      </c>
      <c r="K3" s="87"/>
      <c r="L3" s="90" t="s">
        <v>42</v>
      </c>
      <c r="M3" s="91"/>
      <c r="N3" s="91"/>
      <c r="O3" s="91"/>
      <c r="P3" s="91"/>
      <c r="Q3" s="92"/>
      <c r="R3" s="63" t="s">
        <v>43</v>
      </c>
      <c r="S3" s="70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20"/>
      <c r="AT3" s="20"/>
      <c r="AU3" s="20"/>
      <c r="AV3" s="20"/>
      <c r="AW3" s="20"/>
      <c r="AX3" s="20"/>
      <c r="AY3" s="20"/>
      <c r="AZ3" s="20"/>
    </row>
    <row r="4" spans="1:52" ht="30" customHeight="1">
      <c r="A4" s="88"/>
      <c r="B4" s="54"/>
      <c r="C4" s="66"/>
      <c r="D4" s="65"/>
      <c r="E4" s="66"/>
      <c r="F4" s="65"/>
      <c r="G4" s="66"/>
      <c r="H4" s="65" t="s">
        <v>30</v>
      </c>
      <c r="I4" s="66"/>
      <c r="J4" s="65" t="s">
        <v>31</v>
      </c>
      <c r="K4" s="54"/>
      <c r="L4" s="65" t="s">
        <v>39</v>
      </c>
      <c r="M4" s="66"/>
      <c r="N4" s="68" t="s">
        <v>40</v>
      </c>
      <c r="O4" s="89"/>
      <c r="P4" s="89"/>
      <c r="Q4" s="69"/>
      <c r="R4" s="65" t="s">
        <v>21</v>
      </c>
      <c r="S4" s="9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55"/>
      <c r="AG4" s="54"/>
      <c r="AH4" s="54"/>
      <c r="AI4" s="54"/>
      <c r="AJ4" s="54"/>
      <c r="AK4" s="55"/>
      <c r="AL4" s="55"/>
      <c r="AM4" s="54"/>
      <c r="AN4" s="54"/>
      <c r="AO4" s="54"/>
      <c r="AP4" s="54"/>
      <c r="AQ4" s="54"/>
      <c r="AR4" s="54"/>
      <c r="AS4" s="20"/>
      <c r="AT4" s="20"/>
      <c r="AU4" s="20"/>
      <c r="AV4" s="20"/>
      <c r="AW4" s="20"/>
      <c r="AX4" s="20"/>
      <c r="AY4" s="20"/>
      <c r="AZ4" s="20"/>
    </row>
    <row r="5" spans="1:52" ht="30" customHeight="1">
      <c r="A5" s="88"/>
      <c r="B5" s="54"/>
      <c r="C5" s="66"/>
      <c r="D5" s="2"/>
      <c r="E5" s="3" t="s">
        <v>26</v>
      </c>
      <c r="F5" s="2"/>
      <c r="G5" s="3" t="s">
        <v>27</v>
      </c>
      <c r="H5" s="2"/>
      <c r="I5" s="3"/>
      <c r="J5" s="2"/>
      <c r="K5" s="4" t="s">
        <v>28</v>
      </c>
      <c r="L5" s="7"/>
      <c r="M5" s="3" t="s">
        <v>32</v>
      </c>
      <c r="N5" s="84" t="s">
        <v>41</v>
      </c>
      <c r="O5" s="85"/>
      <c r="P5" s="68" t="s">
        <v>18</v>
      </c>
      <c r="Q5" s="69"/>
      <c r="R5" s="7"/>
      <c r="S5" s="29" t="s">
        <v>22</v>
      </c>
      <c r="T5" s="54"/>
      <c r="U5" s="54"/>
      <c r="V5" s="54"/>
      <c r="W5" s="23"/>
      <c r="X5" s="23"/>
      <c r="Y5" s="23"/>
      <c r="Z5" s="23"/>
      <c r="AA5" s="23"/>
      <c r="AB5" s="23"/>
      <c r="AC5" s="54"/>
      <c r="AD5" s="54"/>
      <c r="AE5" s="55"/>
      <c r="AF5" s="55"/>
      <c r="AG5" s="54"/>
      <c r="AH5" s="54"/>
      <c r="AI5" s="54"/>
      <c r="AJ5" s="54"/>
      <c r="AK5" s="55"/>
      <c r="AL5" s="55"/>
      <c r="AM5" s="54"/>
      <c r="AN5" s="54"/>
      <c r="AO5" s="54"/>
      <c r="AP5" s="54"/>
      <c r="AQ5" s="54"/>
      <c r="AR5" s="54"/>
      <c r="AS5" s="20"/>
      <c r="AT5" s="20"/>
      <c r="AU5" s="20"/>
      <c r="AV5" s="20"/>
      <c r="AW5" s="20"/>
      <c r="AX5" s="20"/>
      <c r="AY5" s="20"/>
      <c r="AZ5" s="20"/>
    </row>
    <row r="6" spans="1:52" ht="30" customHeight="1">
      <c r="A6" s="88"/>
      <c r="B6" s="54"/>
      <c r="C6" s="66"/>
      <c r="D6" s="48" t="s">
        <v>35</v>
      </c>
      <c r="E6" s="48" t="s">
        <v>36</v>
      </c>
      <c r="F6" s="48" t="s">
        <v>35</v>
      </c>
      <c r="G6" s="48" t="s">
        <v>36</v>
      </c>
      <c r="H6" s="48" t="s">
        <v>35</v>
      </c>
      <c r="I6" s="48" t="s">
        <v>36</v>
      </c>
      <c r="J6" s="48" t="s">
        <v>35</v>
      </c>
      <c r="K6" s="48" t="s">
        <v>36</v>
      </c>
      <c r="L6" s="48" t="s">
        <v>35</v>
      </c>
      <c r="M6" s="48" t="s">
        <v>36</v>
      </c>
      <c r="N6" s="48" t="s">
        <v>35</v>
      </c>
      <c r="O6" s="48" t="s">
        <v>36</v>
      </c>
      <c r="P6" s="48" t="s">
        <v>35</v>
      </c>
      <c r="Q6" s="48" t="s">
        <v>36</v>
      </c>
      <c r="R6" s="48" t="s">
        <v>35</v>
      </c>
      <c r="S6" s="49" t="s">
        <v>36</v>
      </c>
      <c r="T6" s="54"/>
      <c r="U6" s="54"/>
      <c r="V6" s="5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0"/>
      <c r="AT6" s="20"/>
      <c r="AU6" s="20"/>
      <c r="AV6" s="20"/>
      <c r="AW6" s="20"/>
      <c r="AX6" s="20"/>
      <c r="AY6" s="20"/>
      <c r="AZ6" s="20"/>
    </row>
    <row r="7" spans="1:52" ht="30" customHeight="1">
      <c r="A7" s="88"/>
      <c r="B7" s="54"/>
      <c r="C7" s="66"/>
      <c r="D7" s="12"/>
      <c r="E7" s="50" t="s">
        <v>17</v>
      </c>
      <c r="F7" s="51"/>
      <c r="G7" s="50" t="s">
        <v>17</v>
      </c>
      <c r="H7" s="50" t="s">
        <v>60</v>
      </c>
      <c r="I7" s="50" t="s">
        <v>60</v>
      </c>
      <c r="J7" s="51"/>
      <c r="K7" s="50" t="s">
        <v>17</v>
      </c>
      <c r="L7" s="52"/>
      <c r="M7" s="50" t="s">
        <v>17</v>
      </c>
      <c r="N7" s="51"/>
      <c r="O7" s="50" t="s">
        <v>17</v>
      </c>
      <c r="P7" s="51"/>
      <c r="Q7" s="50" t="s">
        <v>17</v>
      </c>
      <c r="R7" s="51"/>
      <c r="S7" s="53" t="s">
        <v>17</v>
      </c>
      <c r="T7" s="54"/>
      <c r="U7" s="54"/>
      <c r="V7" s="54"/>
      <c r="W7" s="20"/>
      <c r="X7" s="25"/>
      <c r="Y7" s="26"/>
      <c r="Z7" s="25"/>
      <c r="AA7" s="26"/>
      <c r="AB7" s="25"/>
      <c r="AC7" s="26"/>
      <c r="AD7" s="25"/>
      <c r="AE7" s="20"/>
      <c r="AF7" s="25"/>
      <c r="AG7" s="26"/>
      <c r="AH7" s="25"/>
      <c r="AI7" s="26"/>
      <c r="AJ7" s="25"/>
      <c r="AK7" s="26"/>
      <c r="AL7" s="26"/>
      <c r="AM7" s="26"/>
      <c r="AN7" s="25"/>
      <c r="AO7" s="26"/>
      <c r="AP7" s="25"/>
      <c r="AQ7" s="26"/>
      <c r="AR7" s="25"/>
      <c r="AS7" s="20"/>
      <c r="AT7" s="21"/>
      <c r="AU7" s="20"/>
      <c r="AV7" s="21"/>
      <c r="AW7" s="20"/>
      <c r="AX7" s="20"/>
      <c r="AY7" s="20"/>
      <c r="AZ7" s="20"/>
    </row>
    <row r="8" spans="1:52" ht="60" customHeight="1">
      <c r="A8" s="80" t="s">
        <v>34</v>
      </c>
      <c r="B8" s="75" t="s">
        <v>0</v>
      </c>
      <c r="C8" s="75"/>
      <c r="D8" s="14">
        <v>28047</v>
      </c>
      <c r="E8" s="14">
        <v>4691409</v>
      </c>
      <c r="F8" s="14">
        <v>24016</v>
      </c>
      <c r="G8" s="14">
        <v>4256954</v>
      </c>
      <c r="H8" s="15">
        <f aca="true" t="shared" si="0" ref="H8:I20">F8/D8</f>
        <v>0.8562769636681284</v>
      </c>
      <c r="I8" s="15">
        <f t="shared" si="0"/>
        <v>0.9073934930849133</v>
      </c>
      <c r="J8" s="14">
        <f aca="true" t="shared" si="1" ref="J8:J20">D8-F8</f>
        <v>4031</v>
      </c>
      <c r="K8" s="14">
        <f aca="true" t="shared" si="2" ref="K8:K20">E8-G8</f>
        <v>434455</v>
      </c>
      <c r="L8" s="14">
        <v>3577</v>
      </c>
      <c r="M8" s="14">
        <v>415933</v>
      </c>
      <c r="N8" s="14">
        <v>7</v>
      </c>
      <c r="O8" s="14">
        <v>315</v>
      </c>
      <c r="P8" s="14">
        <v>13</v>
      </c>
      <c r="Q8" s="14">
        <v>715</v>
      </c>
      <c r="R8" s="14">
        <f aca="true" t="shared" si="3" ref="R8:R20">F8+L8+N8+P8</f>
        <v>27613</v>
      </c>
      <c r="S8" s="16">
        <f aca="true" t="shared" si="4" ref="S8:S20">G8+M8+O8+Q8</f>
        <v>4673917</v>
      </c>
      <c r="T8" s="58"/>
      <c r="U8" s="56"/>
      <c r="V8" s="56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0"/>
      <c r="AT8" s="22"/>
      <c r="AU8" s="22"/>
      <c r="AV8" s="20"/>
      <c r="AW8" s="22"/>
      <c r="AX8" s="22"/>
      <c r="AY8" s="20"/>
      <c r="AZ8" s="20"/>
    </row>
    <row r="9" spans="1:52" ht="60" customHeight="1">
      <c r="A9" s="81"/>
      <c r="B9" s="75" t="s">
        <v>1</v>
      </c>
      <c r="C9" s="75"/>
      <c r="D9" s="14">
        <v>14057</v>
      </c>
      <c r="E9" s="14">
        <v>22824887</v>
      </c>
      <c r="F9" s="14">
        <v>11749</v>
      </c>
      <c r="G9" s="14">
        <v>20349813</v>
      </c>
      <c r="H9" s="15">
        <f t="shared" si="0"/>
        <v>0.8358113395461336</v>
      </c>
      <c r="I9" s="15">
        <f t="shared" si="0"/>
        <v>0.8915624861582009</v>
      </c>
      <c r="J9" s="14">
        <f t="shared" si="1"/>
        <v>2308</v>
      </c>
      <c r="K9" s="14">
        <f>E9-G9</f>
        <v>2475074</v>
      </c>
      <c r="L9" s="14">
        <v>2151</v>
      </c>
      <c r="M9" s="14">
        <v>2428785</v>
      </c>
      <c r="N9" s="14">
        <v>1</v>
      </c>
      <c r="O9" s="14">
        <v>8</v>
      </c>
      <c r="P9" s="14">
        <v>1</v>
      </c>
      <c r="Q9" s="14">
        <v>349</v>
      </c>
      <c r="R9" s="14">
        <f t="shared" si="3"/>
        <v>13902</v>
      </c>
      <c r="S9" s="16">
        <f t="shared" si="4"/>
        <v>22778955</v>
      </c>
      <c r="T9" s="59"/>
      <c r="U9" s="56"/>
      <c r="V9" s="56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0"/>
      <c r="AT9" s="22"/>
      <c r="AU9" s="22"/>
      <c r="AV9" s="20"/>
      <c r="AW9" s="22"/>
      <c r="AX9" s="22"/>
      <c r="AY9" s="20"/>
      <c r="AZ9" s="20"/>
    </row>
    <row r="10" spans="1:52" ht="60" customHeight="1">
      <c r="A10" s="81"/>
      <c r="B10" s="75" t="s">
        <v>2</v>
      </c>
      <c r="C10" s="75"/>
      <c r="D10" s="14">
        <v>17283</v>
      </c>
      <c r="E10" s="14">
        <v>1474616</v>
      </c>
      <c r="F10" s="14">
        <v>14197</v>
      </c>
      <c r="G10" s="14">
        <v>1266931</v>
      </c>
      <c r="H10" s="15">
        <f t="shared" si="0"/>
        <v>0.8214430365098652</v>
      </c>
      <c r="I10" s="15">
        <f t="shared" si="0"/>
        <v>0.8591599440125429</v>
      </c>
      <c r="J10" s="14">
        <f t="shared" si="1"/>
        <v>3086</v>
      </c>
      <c r="K10" s="14">
        <f t="shared" si="2"/>
        <v>207685</v>
      </c>
      <c r="L10" s="14">
        <v>2685</v>
      </c>
      <c r="M10" s="14">
        <v>181890</v>
      </c>
      <c r="N10" s="14">
        <v>9</v>
      </c>
      <c r="O10" s="14">
        <v>237</v>
      </c>
      <c r="P10" s="14">
        <v>5</v>
      </c>
      <c r="Q10" s="14">
        <v>178</v>
      </c>
      <c r="R10" s="14">
        <f t="shared" si="3"/>
        <v>16896</v>
      </c>
      <c r="S10" s="16">
        <f t="shared" si="4"/>
        <v>1449236</v>
      </c>
      <c r="T10" s="59"/>
      <c r="U10" s="56"/>
      <c r="V10" s="56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0"/>
      <c r="AT10" s="22"/>
      <c r="AU10" s="22"/>
      <c r="AV10" s="20"/>
      <c r="AW10" s="22"/>
      <c r="AX10" s="22"/>
      <c r="AY10" s="20"/>
      <c r="AZ10" s="20"/>
    </row>
    <row r="11" spans="1:52" ht="60" customHeight="1">
      <c r="A11" s="81"/>
      <c r="B11" s="75" t="s">
        <v>3</v>
      </c>
      <c r="C11" s="75"/>
      <c r="D11" s="14">
        <v>10766</v>
      </c>
      <c r="E11" s="14">
        <v>2613960</v>
      </c>
      <c r="F11" s="14">
        <v>8525</v>
      </c>
      <c r="G11" s="14">
        <v>2032498</v>
      </c>
      <c r="H11" s="15">
        <f t="shared" si="0"/>
        <v>0.7918446962660227</v>
      </c>
      <c r="I11" s="15">
        <f t="shared" si="0"/>
        <v>0.777555127086872</v>
      </c>
      <c r="J11" s="14">
        <f t="shared" si="1"/>
        <v>2241</v>
      </c>
      <c r="K11" s="14">
        <f t="shared" si="2"/>
        <v>581462</v>
      </c>
      <c r="L11" s="14">
        <v>1651</v>
      </c>
      <c r="M11" s="14">
        <v>346923</v>
      </c>
      <c r="N11" s="14">
        <v>10</v>
      </c>
      <c r="O11" s="14">
        <v>6598</v>
      </c>
      <c r="P11" s="14">
        <v>13</v>
      </c>
      <c r="Q11" s="14">
        <v>12889</v>
      </c>
      <c r="R11" s="14">
        <f t="shared" si="3"/>
        <v>10199</v>
      </c>
      <c r="S11" s="16">
        <f t="shared" si="4"/>
        <v>2398908</v>
      </c>
      <c r="T11" s="59"/>
      <c r="U11" s="56"/>
      <c r="V11" s="56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0"/>
      <c r="AT11" s="22"/>
      <c r="AU11" s="22"/>
      <c r="AV11" s="20"/>
      <c r="AW11" s="22"/>
      <c r="AX11" s="22"/>
      <c r="AY11" s="20"/>
      <c r="AZ11" s="20"/>
    </row>
    <row r="12" spans="1:52" ht="60" customHeight="1">
      <c r="A12" s="81"/>
      <c r="B12" s="75" t="s">
        <v>4</v>
      </c>
      <c r="C12" s="75"/>
      <c r="D12" s="14">
        <v>507980</v>
      </c>
      <c r="E12" s="14">
        <v>17517898</v>
      </c>
      <c r="F12" s="14">
        <v>418541</v>
      </c>
      <c r="G12" s="14">
        <v>14309741</v>
      </c>
      <c r="H12" s="15">
        <f t="shared" si="0"/>
        <v>0.8239320445686839</v>
      </c>
      <c r="I12" s="15">
        <f t="shared" si="0"/>
        <v>0.8168640438481831</v>
      </c>
      <c r="J12" s="14">
        <f t="shared" si="1"/>
        <v>89439</v>
      </c>
      <c r="K12" s="14">
        <f t="shared" si="2"/>
        <v>3208157</v>
      </c>
      <c r="L12" s="14">
        <v>80311</v>
      </c>
      <c r="M12" s="14">
        <v>2889849</v>
      </c>
      <c r="N12" s="14">
        <v>179</v>
      </c>
      <c r="O12" s="14">
        <v>5695</v>
      </c>
      <c r="P12" s="14">
        <v>104</v>
      </c>
      <c r="Q12" s="14">
        <v>4176</v>
      </c>
      <c r="R12" s="14">
        <f t="shared" si="3"/>
        <v>499135</v>
      </c>
      <c r="S12" s="16">
        <f t="shared" si="4"/>
        <v>17209461</v>
      </c>
      <c r="T12" s="59"/>
      <c r="U12" s="56"/>
      <c r="V12" s="56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0"/>
      <c r="AT12" s="22"/>
      <c r="AU12" s="22"/>
      <c r="AV12" s="20"/>
      <c r="AW12" s="22"/>
      <c r="AX12" s="22"/>
      <c r="AY12" s="20"/>
      <c r="AZ12" s="20"/>
    </row>
    <row r="13" spans="1:52" ht="60" customHeight="1">
      <c r="A13" s="81"/>
      <c r="B13" s="75" t="s">
        <v>5</v>
      </c>
      <c r="C13" s="75"/>
      <c r="D13" s="14">
        <v>52888</v>
      </c>
      <c r="E13" s="14">
        <v>3692591</v>
      </c>
      <c r="F13" s="14">
        <v>52888</v>
      </c>
      <c r="G13" s="14">
        <v>3692591</v>
      </c>
      <c r="H13" s="15">
        <f t="shared" si="0"/>
        <v>1</v>
      </c>
      <c r="I13" s="15">
        <f t="shared" si="0"/>
        <v>1</v>
      </c>
      <c r="J13" s="14">
        <f t="shared" si="1"/>
        <v>0</v>
      </c>
      <c r="K13" s="14">
        <f t="shared" si="2"/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f t="shared" si="3"/>
        <v>52888</v>
      </c>
      <c r="S13" s="16">
        <f t="shared" si="4"/>
        <v>3692591</v>
      </c>
      <c r="T13" s="59"/>
      <c r="U13" s="56"/>
      <c r="V13" s="56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0"/>
      <c r="AT13" s="22"/>
      <c r="AU13" s="22"/>
      <c r="AV13" s="20"/>
      <c r="AW13" s="22"/>
      <c r="AX13" s="22"/>
      <c r="AY13" s="20"/>
      <c r="AZ13" s="20"/>
    </row>
    <row r="14" spans="1:52" ht="60" customHeight="1">
      <c r="A14" s="81"/>
      <c r="B14" s="75" t="s">
        <v>6</v>
      </c>
      <c r="C14" s="75"/>
      <c r="D14" s="14">
        <v>2144</v>
      </c>
      <c r="E14" s="14">
        <v>5644388</v>
      </c>
      <c r="F14" s="14">
        <v>1909</v>
      </c>
      <c r="G14" s="14">
        <v>3982367</v>
      </c>
      <c r="H14" s="15">
        <f t="shared" si="0"/>
        <v>0.8903917910447762</v>
      </c>
      <c r="I14" s="15">
        <f t="shared" si="0"/>
        <v>0.7055445160750821</v>
      </c>
      <c r="J14" s="14">
        <f t="shared" si="1"/>
        <v>235</v>
      </c>
      <c r="K14" s="14">
        <f t="shared" si="2"/>
        <v>1662021</v>
      </c>
      <c r="L14" s="14">
        <v>233</v>
      </c>
      <c r="M14" s="14">
        <v>1644126</v>
      </c>
      <c r="N14" s="14">
        <v>0</v>
      </c>
      <c r="O14" s="14">
        <v>0</v>
      </c>
      <c r="P14" s="14">
        <v>0</v>
      </c>
      <c r="Q14" s="14">
        <v>0</v>
      </c>
      <c r="R14" s="14">
        <f t="shared" si="3"/>
        <v>2142</v>
      </c>
      <c r="S14" s="16">
        <f t="shared" si="4"/>
        <v>5626493</v>
      </c>
      <c r="T14" s="59"/>
      <c r="U14" s="56"/>
      <c r="V14" s="5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0"/>
      <c r="AT14" s="22"/>
      <c r="AU14" s="22"/>
      <c r="AV14" s="20"/>
      <c r="AW14" s="22"/>
      <c r="AX14" s="22"/>
      <c r="AY14" s="20"/>
      <c r="AZ14" s="20"/>
    </row>
    <row r="15" spans="1:52" ht="60" customHeight="1">
      <c r="A15" s="81"/>
      <c r="B15" s="76" t="s">
        <v>33</v>
      </c>
      <c r="C15" s="11" t="s">
        <v>7</v>
      </c>
      <c r="D15" s="14">
        <v>4049</v>
      </c>
      <c r="E15" s="14">
        <v>1925913</v>
      </c>
      <c r="F15" s="14">
        <v>3854</v>
      </c>
      <c r="G15" s="14">
        <v>1924577</v>
      </c>
      <c r="H15" s="15">
        <f t="shared" si="0"/>
        <v>0.9518399604840702</v>
      </c>
      <c r="I15" s="15">
        <f t="shared" si="0"/>
        <v>0.9993063030365339</v>
      </c>
      <c r="J15" s="14">
        <f t="shared" si="1"/>
        <v>195</v>
      </c>
      <c r="K15" s="14">
        <f t="shared" si="2"/>
        <v>1336</v>
      </c>
      <c r="L15" s="14">
        <v>195</v>
      </c>
      <c r="M15" s="14">
        <v>1336</v>
      </c>
      <c r="N15" s="14">
        <v>0</v>
      </c>
      <c r="O15" s="14">
        <v>0</v>
      </c>
      <c r="P15" s="14">
        <v>0</v>
      </c>
      <c r="Q15" s="14">
        <v>0</v>
      </c>
      <c r="R15" s="14">
        <f t="shared" si="3"/>
        <v>4049</v>
      </c>
      <c r="S15" s="16">
        <f t="shared" si="4"/>
        <v>1925913</v>
      </c>
      <c r="T15" s="59"/>
      <c r="U15" s="60"/>
      <c r="V15" s="27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0"/>
      <c r="AT15" s="22"/>
      <c r="AU15" s="22"/>
      <c r="AV15" s="20"/>
      <c r="AW15" s="22"/>
      <c r="AX15" s="22"/>
      <c r="AY15" s="20"/>
      <c r="AZ15" s="20"/>
    </row>
    <row r="16" spans="1:52" ht="60" customHeight="1">
      <c r="A16" s="81"/>
      <c r="B16" s="77"/>
      <c r="C16" s="11" t="s">
        <v>8</v>
      </c>
      <c r="D16" s="14">
        <v>63</v>
      </c>
      <c r="E16" s="14">
        <v>2247603</v>
      </c>
      <c r="F16" s="14">
        <v>51</v>
      </c>
      <c r="G16" s="14">
        <v>2247414</v>
      </c>
      <c r="H16" s="15">
        <f t="shared" si="0"/>
        <v>0.8095238095238095</v>
      </c>
      <c r="I16" s="15">
        <f t="shared" si="0"/>
        <v>0.9999159104165638</v>
      </c>
      <c r="J16" s="14">
        <f t="shared" si="1"/>
        <v>12</v>
      </c>
      <c r="K16" s="14">
        <f t="shared" si="2"/>
        <v>189</v>
      </c>
      <c r="L16" s="14">
        <v>12</v>
      </c>
      <c r="M16" s="14">
        <v>189</v>
      </c>
      <c r="N16" s="14">
        <v>0</v>
      </c>
      <c r="O16" s="14">
        <v>0</v>
      </c>
      <c r="P16" s="14">
        <v>0</v>
      </c>
      <c r="Q16" s="14">
        <v>0</v>
      </c>
      <c r="R16" s="14">
        <f t="shared" si="3"/>
        <v>63</v>
      </c>
      <c r="S16" s="16">
        <f t="shared" si="4"/>
        <v>2247603</v>
      </c>
      <c r="T16" s="59"/>
      <c r="U16" s="61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0"/>
      <c r="AT16" s="22"/>
      <c r="AU16" s="22"/>
      <c r="AV16" s="20"/>
      <c r="AW16" s="22"/>
      <c r="AX16" s="22"/>
      <c r="AY16" s="20"/>
      <c r="AZ16" s="20"/>
    </row>
    <row r="17" spans="1:52" ht="60" customHeight="1">
      <c r="A17" s="81"/>
      <c r="B17" s="77"/>
      <c r="C17" s="11" t="s">
        <v>9</v>
      </c>
      <c r="D17" s="14">
        <v>420</v>
      </c>
      <c r="E17" s="14">
        <v>1097752</v>
      </c>
      <c r="F17" s="14">
        <v>418</v>
      </c>
      <c r="G17" s="14">
        <v>1093811</v>
      </c>
      <c r="H17" s="15">
        <f t="shared" si="0"/>
        <v>0.9952380952380953</v>
      </c>
      <c r="I17" s="15">
        <f t="shared" si="0"/>
        <v>0.9964099359418156</v>
      </c>
      <c r="J17" s="14">
        <f t="shared" si="1"/>
        <v>2</v>
      </c>
      <c r="K17" s="14">
        <f t="shared" si="2"/>
        <v>3941</v>
      </c>
      <c r="L17" s="14">
        <v>2</v>
      </c>
      <c r="M17" s="14">
        <v>3941</v>
      </c>
      <c r="N17" s="14">
        <v>0</v>
      </c>
      <c r="O17" s="14">
        <v>0</v>
      </c>
      <c r="P17" s="14">
        <v>0</v>
      </c>
      <c r="Q17" s="14">
        <v>0</v>
      </c>
      <c r="R17" s="14">
        <f t="shared" si="3"/>
        <v>420</v>
      </c>
      <c r="S17" s="16">
        <f t="shared" si="4"/>
        <v>1097752</v>
      </c>
      <c r="T17" s="59"/>
      <c r="U17" s="61"/>
      <c r="V17" s="2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0"/>
      <c r="AT17" s="22"/>
      <c r="AU17" s="22"/>
      <c r="AV17" s="20"/>
      <c r="AW17" s="22"/>
      <c r="AX17" s="22"/>
      <c r="AY17" s="20"/>
      <c r="AZ17" s="20"/>
    </row>
    <row r="18" spans="1:52" ht="60" customHeight="1">
      <c r="A18" s="81"/>
      <c r="B18" s="77"/>
      <c r="C18" s="11" t="s">
        <v>10</v>
      </c>
      <c r="D18" s="14">
        <v>19</v>
      </c>
      <c r="E18" s="14">
        <v>993</v>
      </c>
      <c r="F18" s="14">
        <v>17</v>
      </c>
      <c r="G18" s="14">
        <v>883</v>
      </c>
      <c r="H18" s="15">
        <f t="shared" si="0"/>
        <v>0.8947368421052632</v>
      </c>
      <c r="I18" s="15">
        <f t="shared" si="0"/>
        <v>0.8892245720040282</v>
      </c>
      <c r="J18" s="14">
        <f t="shared" si="1"/>
        <v>2</v>
      </c>
      <c r="K18" s="14">
        <f t="shared" si="2"/>
        <v>110</v>
      </c>
      <c r="L18" s="14">
        <v>2</v>
      </c>
      <c r="M18" s="14">
        <v>110</v>
      </c>
      <c r="N18" s="14">
        <v>0</v>
      </c>
      <c r="O18" s="14">
        <v>0</v>
      </c>
      <c r="P18" s="14">
        <v>0</v>
      </c>
      <c r="Q18" s="14">
        <v>0</v>
      </c>
      <c r="R18" s="14">
        <f t="shared" si="3"/>
        <v>19</v>
      </c>
      <c r="S18" s="16">
        <f t="shared" si="4"/>
        <v>993</v>
      </c>
      <c r="T18" s="59"/>
      <c r="U18" s="61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0"/>
      <c r="AT18" s="22"/>
      <c r="AU18" s="22"/>
      <c r="AV18" s="20"/>
      <c r="AW18" s="22"/>
      <c r="AX18" s="22"/>
      <c r="AY18" s="20"/>
      <c r="AZ18" s="20"/>
    </row>
    <row r="19" spans="1:52" ht="60" customHeight="1">
      <c r="A19" s="81"/>
      <c r="B19" s="77"/>
      <c r="C19" s="11" t="s">
        <v>24</v>
      </c>
      <c r="D19" s="14">
        <v>1700</v>
      </c>
      <c r="E19" s="14">
        <v>22137</v>
      </c>
      <c r="F19" s="14">
        <v>1700</v>
      </c>
      <c r="G19" s="14">
        <v>22137</v>
      </c>
      <c r="H19" s="15">
        <f t="shared" si="0"/>
        <v>1</v>
      </c>
      <c r="I19" s="15">
        <f t="shared" si="0"/>
        <v>1</v>
      </c>
      <c r="J19" s="14">
        <f t="shared" si="1"/>
        <v>0</v>
      </c>
      <c r="K19" s="14">
        <f t="shared" si="2"/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f t="shared" si="3"/>
        <v>1700</v>
      </c>
      <c r="S19" s="16">
        <f t="shared" si="4"/>
        <v>22137</v>
      </c>
      <c r="T19" s="59"/>
      <c r="U19" s="61"/>
      <c r="V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0"/>
      <c r="AT19" s="22"/>
      <c r="AU19" s="22"/>
      <c r="AV19" s="20"/>
      <c r="AW19" s="22"/>
      <c r="AX19" s="22"/>
      <c r="AY19" s="20"/>
      <c r="AZ19" s="20"/>
    </row>
    <row r="20" spans="1:52" ht="60" customHeight="1">
      <c r="A20" s="81"/>
      <c r="B20" s="77"/>
      <c r="C20" s="11" t="s">
        <v>25</v>
      </c>
      <c r="D20" s="14">
        <v>137</v>
      </c>
      <c r="E20" s="14">
        <v>176112</v>
      </c>
      <c r="F20" s="14">
        <v>7</v>
      </c>
      <c r="G20" s="14">
        <v>72</v>
      </c>
      <c r="H20" s="15">
        <f t="shared" si="0"/>
        <v>0.051094890510948905</v>
      </c>
      <c r="I20" s="15">
        <f t="shared" si="0"/>
        <v>0.0004088307440719542</v>
      </c>
      <c r="J20" s="14">
        <f t="shared" si="1"/>
        <v>130</v>
      </c>
      <c r="K20" s="14">
        <f t="shared" si="2"/>
        <v>176040</v>
      </c>
      <c r="L20" s="14">
        <v>130</v>
      </c>
      <c r="M20" s="14">
        <v>176040</v>
      </c>
      <c r="N20" s="14">
        <v>0</v>
      </c>
      <c r="O20" s="14">
        <v>0</v>
      </c>
      <c r="P20" s="14">
        <v>0</v>
      </c>
      <c r="Q20" s="14">
        <v>0</v>
      </c>
      <c r="R20" s="14">
        <f t="shared" si="3"/>
        <v>137</v>
      </c>
      <c r="S20" s="16">
        <f t="shared" si="4"/>
        <v>176112</v>
      </c>
      <c r="T20" s="59"/>
      <c r="U20" s="61"/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0"/>
      <c r="AT20" s="22"/>
      <c r="AU20" s="22"/>
      <c r="AV20" s="20"/>
      <c r="AW20" s="22"/>
      <c r="AX20" s="22"/>
      <c r="AY20" s="20"/>
      <c r="AZ20" s="20"/>
    </row>
    <row r="21" spans="1:52" ht="60" customHeight="1">
      <c r="A21" s="81"/>
      <c r="B21" s="78"/>
      <c r="C21" s="30" t="s">
        <v>11</v>
      </c>
      <c r="D21" s="31">
        <f>SUM(D15:D20)</f>
        <v>6388</v>
      </c>
      <c r="E21" s="31">
        <f>SUM(E15:E20)</f>
        <v>5470510</v>
      </c>
      <c r="F21" s="31">
        <f aca="true" t="shared" si="5" ref="F21:S21">SUM(F15:F20)</f>
        <v>6047</v>
      </c>
      <c r="G21" s="31">
        <f t="shared" si="5"/>
        <v>5288894</v>
      </c>
      <c r="H21" s="36">
        <f>F21/D21</f>
        <v>0.9466186599874765</v>
      </c>
      <c r="I21" s="36">
        <f>G21/E21</f>
        <v>0.9668009015612804</v>
      </c>
      <c r="J21" s="31">
        <f t="shared" si="5"/>
        <v>341</v>
      </c>
      <c r="K21" s="31">
        <f t="shared" si="5"/>
        <v>181616</v>
      </c>
      <c r="L21" s="31">
        <f t="shared" si="5"/>
        <v>341</v>
      </c>
      <c r="M21" s="31">
        <f t="shared" si="5"/>
        <v>181616</v>
      </c>
      <c r="N21" s="31">
        <f t="shared" si="5"/>
        <v>0</v>
      </c>
      <c r="O21" s="31">
        <f t="shared" si="5"/>
        <v>0</v>
      </c>
      <c r="P21" s="31">
        <f t="shared" si="5"/>
        <v>0</v>
      </c>
      <c r="Q21" s="31">
        <f t="shared" si="5"/>
        <v>0</v>
      </c>
      <c r="R21" s="31">
        <f t="shared" si="5"/>
        <v>6388</v>
      </c>
      <c r="S21" s="41">
        <f t="shared" si="5"/>
        <v>5470510</v>
      </c>
      <c r="T21" s="59"/>
      <c r="U21" s="61"/>
      <c r="V21" s="45"/>
      <c r="W21" s="46"/>
      <c r="X21" s="46"/>
      <c r="Y21" s="46"/>
      <c r="Z21" s="46"/>
      <c r="AA21" s="46"/>
      <c r="AB21" s="46"/>
      <c r="AC21" s="46"/>
      <c r="AD21" s="46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0"/>
      <c r="AT21" s="22"/>
      <c r="AU21" s="22"/>
      <c r="AV21" s="20"/>
      <c r="AW21" s="22"/>
      <c r="AX21" s="22"/>
      <c r="AY21" s="20"/>
      <c r="AZ21" s="20"/>
    </row>
    <row r="22" spans="1:52" ht="60" customHeight="1">
      <c r="A22" s="82"/>
      <c r="B22" s="79" t="s">
        <v>12</v>
      </c>
      <c r="C22" s="79"/>
      <c r="D22" s="32">
        <f>D8+D9+D10+D11+D12+D13+D14+D21</f>
        <v>639553</v>
      </c>
      <c r="E22" s="32">
        <f>E8+E9+E10+E11+E12+E13+E14+E21</f>
        <v>63930259</v>
      </c>
      <c r="F22" s="32">
        <f aca="true" t="shared" si="6" ref="F22:S22">F8+F9+F10+F11+F12+F13+F14+F21</f>
        <v>537872</v>
      </c>
      <c r="G22" s="32">
        <f t="shared" si="6"/>
        <v>55179789</v>
      </c>
      <c r="H22" s="37">
        <f>F22/D22</f>
        <v>0.8410123945943495</v>
      </c>
      <c r="I22" s="37">
        <f>G22/E22</f>
        <v>0.8631247528654623</v>
      </c>
      <c r="J22" s="32">
        <f t="shared" si="6"/>
        <v>101681</v>
      </c>
      <c r="K22" s="32">
        <f t="shared" si="6"/>
        <v>8750470</v>
      </c>
      <c r="L22" s="32">
        <f t="shared" si="6"/>
        <v>90949</v>
      </c>
      <c r="M22" s="32">
        <f t="shared" si="6"/>
        <v>8089122</v>
      </c>
      <c r="N22" s="32">
        <f t="shared" si="6"/>
        <v>206</v>
      </c>
      <c r="O22" s="32">
        <f t="shared" si="6"/>
        <v>12853</v>
      </c>
      <c r="P22" s="32">
        <f t="shared" si="6"/>
        <v>136</v>
      </c>
      <c r="Q22" s="32">
        <f t="shared" si="6"/>
        <v>18307</v>
      </c>
      <c r="R22" s="32">
        <f t="shared" si="6"/>
        <v>629163</v>
      </c>
      <c r="S22" s="42">
        <f t="shared" si="6"/>
        <v>63300071</v>
      </c>
      <c r="T22" s="59"/>
      <c r="U22" s="62"/>
      <c r="V22" s="62"/>
      <c r="W22" s="46"/>
      <c r="X22" s="46"/>
      <c r="Y22" s="46"/>
      <c r="Z22" s="46"/>
      <c r="AA22" s="46"/>
      <c r="AB22" s="46"/>
      <c r="AC22" s="46"/>
      <c r="AD22" s="46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0"/>
      <c r="AT22" s="22"/>
      <c r="AU22" s="22"/>
      <c r="AV22" s="20"/>
      <c r="AW22" s="22"/>
      <c r="AX22" s="22"/>
      <c r="AY22" s="20"/>
      <c r="AZ22" s="20"/>
    </row>
    <row r="23" spans="1:52" ht="60" customHeight="1">
      <c r="A23" s="83" t="s">
        <v>13</v>
      </c>
      <c r="B23" s="75"/>
      <c r="C23" s="75"/>
      <c r="D23" s="14">
        <v>34975</v>
      </c>
      <c r="E23" s="14">
        <v>2418445</v>
      </c>
      <c r="F23" s="35">
        <v>0</v>
      </c>
      <c r="G23" s="35">
        <v>0</v>
      </c>
      <c r="H23" s="35">
        <v>0</v>
      </c>
      <c r="I23" s="35">
        <v>0</v>
      </c>
      <c r="J23" s="14">
        <v>34975</v>
      </c>
      <c r="K23" s="14">
        <v>2418445</v>
      </c>
      <c r="L23" s="14">
        <v>7141</v>
      </c>
      <c r="M23" s="14">
        <v>460710</v>
      </c>
      <c r="N23" s="14">
        <v>439</v>
      </c>
      <c r="O23" s="14">
        <v>42284</v>
      </c>
      <c r="P23" s="14">
        <v>585</v>
      </c>
      <c r="Q23" s="14">
        <v>58806</v>
      </c>
      <c r="R23" s="14">
        <f>F230+L23+N23+P23</f>
        <v>8165</v>
      </c>
      <c r="S23" s="16">
        <f>G23+M23+O23+Q23</f>
        <v>561800</v>
      </c>
      <c r="T23" s="56"/>
      <c r="U23" s="56"/>
      <c r="V23" s="56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0"/>
      <c r="AT23" s="22"/>
      <c r="AU23" s="22"/>
      <c r="AV23" s="20"/>
      <c r="AW23" s="22"/>
      <c r="AX23" s="22"/>
      <c r="AY23" s="20"/>
      <c r="AZ23" s="20"/>
    </row>
    <row r="24" spans="1:52" ht="60" customHeight="1" thickBot="1">
      <c r="A24" s="72" t="s">
        <v>14</v>
      </c>
      <c r="B24" s="73"/>
      <c r="C24" s="74"/>
      <c r="D24" s="33">
        <f>SUM(D22:D23)</f>
        <v>674528</v>
      </c>
      <c r="E24" s="33">
        <f>SUM(E22:E23)</f>
        <v>66348704</v>
      </c>
      <c r="F24" s="33">
        <f>SUM(F22:F23)</f>
        <v>537872</v>
      </c>
      <c r="G24" s="33">
        <f>SUM(G22:G23)</f>
        <v>55179789</v>
      </c>
      <c r="H24" s="38">
        <f>H22</f>
        <v>0.8410123945943495</v>
      </c>
      <c r="I24" s="38">
        <f>I22</f>
        <v>0.8631247528654623</v>
      </c>
      <c r="J24" s="33">
        <f aca="true" t="shared" si="7" ref="J24:S24">SUM(J22:J23)</f>
        <v>136656</v>
      </c>
      <c r="K24" s="33">
        <f t="shared" si="7"/>
        <v>11168915</v>
      </c>
      <c r="L24" s="33">
        <f t="shared" si="7"/>
        <v>98090</v>
      </c>
      <c r="M24" s="33">
        <f t="shared" si="7"/>
        <v>8549832</v>
      </c>
      <c r="N24" s="33">
        <f t="shared" si="7"/>
        <v>645</v>
      </c>
      <c r="O24" s="33">
        <f t="shared" si="7"/>
        <v>55137</v>
      </c>
      <c r="P24" s="33">
        <f t="shared" si="7"/>
        <v>721</v>
      </c>
      <c r="Q24" s="33">
        <f t="shared" si="7"/>
        <v>77113</v>
      </c>
      <c r="R24" s="33">
        <f t="shared" si="7"/>
        <v>637328</v>
      </c>
      <c r="S24" s="44">
        <f t="shared" si="7"/>
        <v>63861871</v>
      </c>
      <c r="T24" s="57"/>
      <c r="U24" s="57"/>
      <c r="V24" s="57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  <c r="AJ24" s="46"/>
      <c r="AK24" s="46"/>
      <c r="AL24" s="46"/>
      <c r="AM24" s="46"/>
      <c r="AN24" s="46"/>
      <c r="AO24" s="46"/>
      <c r="AP24" s="46"/>
      <c r="AQ24" s="46"/>
      <c r="AR24" s="46"/>
      <c r="AS24" s="20"/>
      <c r="AT24" s="22"/>
      <c r="AU24" s="22"/>
      <c r="AV24" s="20"/>
      <c r="AW24" s="22"/>
      <c r="AX24" s="22"/>
      <c r="AY24" s="20"/>
      <c r="AZ24" s="20"/>
    </row>
  </sheetData>
  <mergeCells count="54">
    <mergeCell ref="AI4:AJ5"/>
    <mergeCell ref="AC3:AR3"/>
    <mergeCell ref="H4:I4"/>
    <mergeCell ref="J4:K4"/>
    <mergeCell ref="R4:S4"/>
    <mergeCell ref="AA4:AB4"/>
    <mergeCell ref="AA3:AB3"/>
    <mergeCell ref="AC4:AD5"/>
    <mergeCell ref="AE4:AF5"/>
    <mergeCell ref="AG4:AH5"/>
    <mergeCell ref="B12:C12"/>
    <mergeCell ref="B13:C13"/>
    <mergeCell ref="B14:C14"/>
    <mergeCell ref="N5:O5"/>
    <mergeCell ref="A3:C7"/>
    <mergeCell ref="H3:I3"/>
    <mergeCell ref="J3:K3"/>
    <mergeCell ref="N4:Q4"/>
    <mergeCell ref="L4:M4"/>
    <mergeCell ref="L3:Q3"/>
    <mergeCell ref="A1:R1"/>
    <mergeCell ref="A24:C24"/>
    <mergeCell ref="B8:C8"/>
    <mergeCell ref="B9:C9"/>
    <mergeCell ref="B10:C10"/>
    <mergeCell ref="B11:C11"/>
    <mergeCell ref="B15:B21"/>
    <mergeCell ref="B22:C22"/>
    <mergeCell ref="A8:A22"/>
    <mergeCell ref="A23:C23"/>
    <mergeCell ref="D3:E4"/>
    <mergeCell ref="F3:G4"/>
    <mergeCell ref="T3:V7"/>
    <mergeCell ref="T2:V2"/>
    <mergeCell ref="P5:Q5"/>
    <mergeCell ref="R3:S3"/>
    <mergeCell ref="U13:V13"/>
    <mergeCell ref="U14:V14"/>
    <mergeCell ref="U15:U21"/>
    <mergeCell ref="U22:V22"/>
    <mergeCell ref="T23:V23"/>
    <mergeCell ref="T24:V24"/>
    <mergeCell ref="W3:X4"/>
    <mergeCell ref="Y3:Z4"/>
    <mergeCell ref="T8:T22"/>
    <mergeCell ref="U8:V8"/>
    <mergeCell ref="U9:V9"/>
    <mergeCell ref="U10:V10"/>
    <mergeCell ref="U11:V11"/>
    <mergeCell ref="U12:V12"/>
    <mergeCell ref="AQ4:AR5"/>
    <mergeCell ref="AO4:AP5"/>
    <mergeCell ref="AM4:AN5"/>
    <mergeCell ref="AK4:AL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Width="5" horizontalDpi="600" verticalDpi="600" orientation="landscape" paperSize="9" scale="48" r:id="rId1"/>
  <colBreaks count="1" manualBreakCount="1">
    <brk id="19" max="23" man="1"/>
  </colBreaks>
  <ignoredErrors>
    <ignoredError sqref="D21:E21 L21:R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E24"/>
  <sheetViews>
    <sheetView tabSelected="1" view="pageBreakPreview" zoomScale="60" zoomScaleNormal="75" workbookViewId="0" topLeftCell="A1">
      <selection activeCell="V11" sqref="V11:W11"/>
    </sheetView>
  </sheetViews>
  <sheetFormatPr defaultColWidth="8.796875" defaultRowHeight="14.25"/>
  <cols>
    <col min="1" max="2" width="3" style="6" customWidth="1"/>
    <col min="3" max="3" width="10.8984375" style="6" bestFit="1" customWidth="1"/>
    <col min="4" max="4" width="7.69921875" style="6" customWidth="1"/>
    <col min="5" max="5" width="10.5" style="6" customWidth="1"/>
    <col min="6" max="6" width="7.19921875" style="6" customWidth="1"/>
    <col min="7" max="7" width="12.5" style="6" customWidth="1"/>
    <col min="8" max="8" width="8.09765625" style="6" bestFit="1" customWidth="1"/>
    <col min="9" max="9" width="12.5" style="6" customWidth="1"/>
    <col min="10" max="10" width="7.5" style="6" customWidth="1"/>
    <col min="11" max="11" width="12.5" style="6" customWidth="1"/>
    <col min="12" max="12" width="3.59765625" style="6" customWidth="1"/>
    <col min="13" max="13" width="6.59765625" style="6" customWidth="1"/>
    <col min="14" max="14" width="6.5" style="6" customWidth="1"/>
    <col min="15" max="15" width="8.59765625" style="6" customWidth="1"/>
    <col min="16" max="16" width="6.3984375" style="6" customWidth="1"/>
    <col min="17" max="17" width="8.59765625" style="6" customWidth="1"/>
    <col min="18" max="19" width="3.59765625" style="6" customWidth="1"/>
    <col min="20" max="20" width="4.3984375" style="6" bestFit="1" customWidth="1"/>
    <col min="21" max="21" width="8.59765625" style="6" customWidth="1"/>
    <col min="22" max="22" width="6.3984375" style="6" bestFit="1" customWidth="1"/>
    <col min="23" max="23" width="8.59765625" style="6" customWidth="1"/>
    <col min="24" max="24" width="7.5" style="6" bestFit="1" customWidth="1"/>
    <col min="25" max="25" width="11.3984375" style="6" customWidth="1"/>
    <col min="26" max="26" width="8.59765625" style="6" customWidth="1"/>
    <col min="27" max="27" width="8.69921875" style="6" hidden="1" customWidth="1"/>
    <col min="28" max="28" width="10.59765625" style="6" customWidth="1"/>
    <col min="29" max="16384" width="8.69921875" style="6" customWidth="1"/>
  </cols>
  <sheetData>
    <row r="1" ht="49.5" customHeight="1"/>
    <row r="2" spans="1:3" ht="49.5" customHeight="1" thickBot="1">
      <c r="A2" s="94" t="s">
        <v>55</v>
      </c>
      <c r="B2" s="94"/>
      <c r="C2" s="94"/>
    </row>
    <row r="3" spans="1:25" ht="30" customHeight="1">
      <c r="A3" s="86" t="s">
        <v>29</v>
      </c>
      <c r="B3" s="87"/>
      <c r="C3" s="64"/>
      <c r="D3" s="63" t="s">
        <v>44</v>
      </c>
      <c r="E3" s="64"/>
      <c r="F3" s="63" t="s">
        <v>45</v>
      </c>
      <c r="G3" s="64"/>
      <c r="H3" s="63" t="s">
        <v>46</v>
      </c>
      <c r="I3" s="64"/>
      <c r="J3" s="90" t="s">
        <v>54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8"/>
    </row>
    <row r="4" spans="1:25" ht="30" customHeight="1">
      <c r="A4" s="88"/>
      <c r="B4" s="54"/>
      <c r="C4" s="66"/>
      <c r="D4" s="65"/>
      <c r="E4" s="66"/>
      <c r="F4" s="65"/>
      <c r="G4" s="66"/>
      <c r="H4" s="65" t="s">
        <v>56</v>
      </c>
      <c r="I4" s="54"/>
      <c r="J4" s="95" t="s">
        <v>53</v>
      </c>
      <c r="K4" s="96"/>
      <c r="L4" s="99" t="s">
        <v>52</v>
      </c>
      <c r="M4" s="100"/>
      <c r="N4" s="95" t="s">
        <v>23</v>
      </c>
      <c r="O4" s="96"/>
      <c r="P4" s="95" t="s">
        <v>51</v>
      </c>
      <c r="Q4" s="96"/>
      <c r="R4" s="99" t="s">
        <v>50</v>
      </c>
      <c r="S4" s="100"/>
      <c r="T4" s="95" t="s">
        <v>49</v>
      </c>
      <c r="U4" s="96"/>
      <c r="V4" s="95" t="s">
        <v>48</v>
      </c>
      <c r="W4" s="96"/>
      <c r="X4" s="95" t="s">
        <v>47</v>
      </c>
      <c r="Y4" s="103"/>
    </row>
    <row r="5" spans="1:25" ht="30" customHeight="1">
      <c r="A5" s="88"/>
      <c r="B5" s="54"/>
      <c r="C5" s="66"/>
      <c r="D5" s="2"/>
      <c r="E5" s="3" t="s">
        <v>57</v>
      </c>
      <c r="F5" s="2"/>
      <c r="G5" s="3" t="s">
        <v>58</v>
      </c>
      <c r="H5" s="2"/>
      <c r="I5" s="4"/>
      <c r="J5" s="84"/>
      <c r="K5" s="97"/>
      <c r="L5" s="101"/>
      <c r="M5" s="102"/>
      <c r="N5" s="84"/>
      <c r="O5" s="97"/>
      <c r="P5" s="84"/>
      <c r="Q5" s="97"/>
      <c r="R5" s="101"/>
      <c r="S5" s="102"/>
      <c r="T5" s="84"/>
      <c r="U5" s="97"/>
      <c r="V5" s="84"/>
      <c r="W5" s="97"/>
      <c r="X5" s="84"/>
      <c r="Y5" s="104"/>
    </row>
    <row r="6" spans="1:25" ht="30" customHeight="1">
      <c r="A6" s="88"/>
      <c r="B6" s="54"/>
      <c r="C6" s="66"/>
      <c r="D6" s="5" t="s">
        <v>35</v>
      </c>
      <c r="E6" s="5" t="s">
        <v>36</v>
      </c>
      <c r="F6" s="5" t="s">
        <v>35</v>
      </c>
      <c r="G6" s="5" t="s">
        <v>36</v>
      </c>
      <c r="H6" s="5" t="s">
        <v>35</v>
      </c>
      <c r="I6" s="5" t="s">
        <v>36</v>
      </c>
      <c r="J6" s="5" t="s">
        <v>35</v>
      </c>
      <c r="K6" s="5" t="s">
        <v>36</v>
      </c>
      <c r="L6" s="5" t="s">
        <v>15</v>
      </c>
      <c r="M6" s="8" t="s">
        <v>36</v>
      </c>
      <c r="N6" s="5" t="s">
        <v>35</v>
      </c>
      <c r="O6" s="5" t="s">
        <v>36</v>
      </c>
      <c r="P6" s="5" t="s">
        <v>35</v>
      </c>
      <c r="Q6" s="5" t="s">
        <v>36</v>
      </c>
      <c r="R6" s="5" t="s">
        <v>15</v>
      </c>
      <c r="S6" s="5" t="s">
        <v>16</v>
      </c>
      <c r="T6" s="5" t="s">
        <v>35</v>
      </c>
      <c r="U6" s="5" t="s">
        <v>36</v>
      </c>
      <c r="V6" s="8" t="s">
        <v>35</v>
      </c>
      <c r="W6" s="8" t="s">
        <v>36</v>
      </c>
      <c r="X6" s="5" t="s">
        <v>35</v>
      </c>
      <c r="Y6" s="9" t="s">
        <v>36</v>
      </c>
    </row>
    <row r="7" spans="1:29" ht="30" customHeight="1">
      <c r="A7" s="88"/>
      <c r="B7" s="54"/>
      <c r="C7" s="66"/>
      <c r="D7" s="12"/>
      <c r="E7" s="17" t="s">
        <v>17</v>
      </c>
      <c r="F7" s="18"/>
      <c r="G7" s="17" t="s">
        <v>17</v>
      </c>
      <c r="H7" s="18"/>
      <c r="I7" s="17" t="s">
        <v>17</v>
      </c>
      <c r="J7" s="18"/>
      <c r="K7" s="17" t="s">
        <v>17</v>
      </c>
      <c r="L7" s="12"/>
      <c r="M7" s="17" t="s">
        <v>17</v>
      </c>
      <c r="N7" s="18"/>
      <c r="O7" s="17" t="s">
        <v>17</v>
      </c>
      <c r="P7" s="18"/>
      <c r="Q7" s="17" t="s">
        <v>17</v>
      </c>
      <c r="R7" s="18"/>
      <c r="S7" s="18" t="s">
        <v>17</v>
      </c>
      <c r="T7" s="18"/>
      <c r="U7" s="17" t="s">
        <v>17</v>
      </c>
      <c r="V7" s="19"/>
      <c r="W7" s="17" t="s">
        <v>17</v>
      </c>
      <c r="X7" s="18"/>
      <c r="Y7" s="17" t="s">
        <v>17</v>
      </c>
      <c r="AA7" s="10"/>
      <c r="AC7" s="10"/>
    </row>
    <row r="8" spans="1:31" ht="60" customHeight="1">
      <c r="A8" s="80" t="s">
        <v>34</v>
      </c>
      <c r="B8" s="75" t="s">
        <v>0</v>
      </c>
      <c r="C8" s="75"/>
      <c r="D8" s="14">
        <v>0</v>
      </c>
      <c r="E8" s="14">
        <v>0</v>
      </c>
      <c r="F8" s="14">
        <v>1</v>
      </c>
      <c r="G8" s="14">
        <v>92</v>
      </c>
      <c r="H8" s="14">
        <f>SUM('112～113'!D8)-SUM('112～113'!R8)+SUM('114～115'!D8)-SUM('114～115'!F8)</f>
        <v>433</v>
      </c>
      <c r="I8" s="14">
        <f>SUM('112～113'!E8)-SUM('112～113'!S8)+SUM('114～115'!E8)-SUM('114～115'!G8)</f>
        <v>17400</v>
      </c>
      <c r="J8" s="14">
        <v>11</v>
      </c>
      <c r="K8" s="14">
        <v>291</v>
      </c>
      <c r="L8" s="14">
        <v>0</v>
      </c>
      <c r="M8" s="14">
        <v>0</v>
      </c>
      <c r="N8" s="14">
        <v>7</v>
      </c>
      <c r="O8" s="14">
        <v>151</v>
      </c>
      <c r="P8" s="14">
        <v>0</v>
      </c>
      <c r="Q8" s="14">
        <v>0</v>
      </c>
      <c r="R8" s="14">
        <v>0</v>
      </c>
      <c r="S8" s="14">
        <v>0</v>
      </c>
      <c r="T8" s="14">
        <v>32</v>
      </c>
      <c r="U8" s="14">
        <v>1670</v>
      </c>
      <c r="V8" s="14">
        <v>21</v>
      </c>
      <c r="W8" s="14">
        <v>1275</v>
      </c>
      <c r="X8" s="14">
        <v>362</v>
      </c>
      <c r="Y8" s="16">
        <v>14013</v>
      </c>
      <c r="AA8" s="1">
        <f aca="true" t="shared" si="0" ref="AA8:AA24">J8+L8+N8+P8+R8+T8+V8+X8</f>
        <v>433</v>
      </c>
      <c r="AB8" s="1">
        <f aca="true" t="shared" si="1" ref="AB8:AB24">K8+M8+O8+Q8+S8+U8+W8+Y8</f>
        <v>17400</v>
      </c>
      <c r="AD8" s="1">
        <f aca="true" t="shared" si="2" ref="AD8:AD24">H8-J8-L8-N8-P8-R8-T8-V8-X8</f>
        <v>0</v>
      </c>
      <c r="AE8" s="1">
        <f aca="true" t="shared" si="3" ref="AE8:AE24">I8-K8-M8-O8-Q8-S8-U8-W8-Y8</f>
        <v>0</v>
      </c>
    </row>
    <row r="9" spans="1:31" ht="60" customHeight="1">
      <c r="A9" s="81"/>
      <c r="B9" s="75" t="s">
        <v>1</v>
      </c>
      <c r="C9" s="75"/>
      <c r="D9" s="14">
        <v>0</v>
      </c>
      <c r="E9" s="14">
        <v>0</v>
      </c>
      <c r="F9" s="14">
        <v>1</v>
      </c>
      <c r="G9" s="14">
        <v>201</v>
      </c>
      <c r="H9" s="14">
        <f>SUM('112～113'!D9)-SUM('112～113'!R9)+SUM('114～115'!D9)-SUM('114～115'!F9)</f>
        <v>154</v>
      </c>
      <c r="I9" s="14">
        <f>SUM('112～113'!E9)-SUM('112～113'!S9)+SUM('114～115'!E9)-SUM('114～115'!G9)</f>
        <v>45731</v>
      </c>
      <c r="J9" s="14">
        <v>3</v>
      </c>
      <c r="K9" s="14">
        <v>495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13</v>
      </c>
      <c r="U9" s="14">
        <v>3294</v>
      </c>
      <c r="V9" s="14">
        <v>15</v>
      </c>
      <c r="W9" s="14">
        <v>6970</v>
      </c>
      <c r="X9" s="14">
        <v>123</v>
      </c>
      <c r="Y9" s="16">
        <v>34972</v>
      </c>
      <c r="AA9" s="1">
        <f t="shared" si="0"/>
        <v>154</v>
      </c>
      <c r="AB9" s="1">
        <f t="shared" si="1"/>
        <v>45731</v>
      </c>
      <c r="AD9" s="1">
        <f t="shared" si="2"/>
        <v>0</v>
      </c>
      <c r="AE9" s="1">
        <f t="shared" si="3"/>
        <v>0</v>
      </c>
    </row>
    <row r="10" spans="1:31" ht="60" customHeight="1">
      <c r="A10" s="81"/>
      <c r="B10" s="75" t="s">
        <v>2</v>
      </c>
      <c r="C10" s="75"/>
      <c r="D10" s="14">
        <v>0</v>
      </c>
      <c r="E10" s="14">
        <v>0</v>
      </c>
      <c r="F10" s="14">
        <v>0</v>
      </c>
      <c r="G10" s="14">
        <v>0</v>
      </c>
      <c r="H10" s="14">
        <f>SUM('112～113'!D10)-SUM('112～113'!R10)+SUM('114～115'!D10)-SUM('114～115'!F10)</f>
        <v>387</v>
      </c>
      <c r="I10" s="14">
        <f>SUM('112～113'!E10)-SUM('112～113'!S10)+SUM('114～115'!E10)-SUM('114～115'!G10)</f>
        <v>25380</v>
      </c>
      <c r="J10" s="14">
        <v>6</v>
      </c>
      <c r="K10" s="14">
        <v>441</v>
      </c>
      <c r="L10" s="14">
        <v>0</v>
      </c>
      <c r="M10" s="14">
        <v>0</v>
      </c>
      <c r="N10" s="14">
        <v>2</v>
      </c>
      <c r="O10" s="14">
        <v>69</v>
      </c>
      <c r="P10" s="14">
        <v>0</v>
      </c>
      <c r="Q10" s="14">
        <v>0</v>
      </c>
      <c r="R10" s="14">
        <v>0</v>
      </c>
      <c r="S10" s="14">
        <v>0</v>
      </c>
      <c r="T10" s="14">
        <v>13</v>
      </c>
      <c r="U10" s="14">
        <v>497</v>
      </c>
      <c r="V10" s="14">
        <v>65</v>
      </c>
      <c r="W10" s="14">
        <v>6523</v>
      </c>
      <c r="X10" s="14">
        <v>301</v>
      </c>
      <c r="Y10" s="16">
        <v>17850</v>
      </c>
      <c r="AA10" s="1">
        <f t="shared" si="0"/>
        <v>387</v>
      </c>
      <c r="AB10" s="1">
        <f t="shared" si="1"/>
        <v>25380</v>
      </c>
      <c r="AD10" s="1">
        <f t="shared" si="2"/>
        <v>0</v>
      </c>
      <c r="AE10" s="1">
        <f t="shared" si="3"/>
        <v>0</v>
      </c>
    </row>
    <row r="11" spans="1:31" ht="60" customHeight="1">
      <c r="A11" s="81"/>
      <c r="B11" s="75" t="s">
        <v>3</v>
      </c>
      <c r="C11" s="75"/>
      <c r="D11" s="14">
        <v>0</v>
      </c>
      <c r="E11" s="14">
        <v>0</v>
      </c>
      <c r="F11" s="14">
        <v>2</v>
      </c>
      <c r="G11" s="14">
        <v>247</v>
      </c>
      <c r="H11" s="14">
        <f>SUM('112～113'!D11)-SUM('112～113'!R11)+SUM('114～115'!D11)-SUM('114～115'!F11)</f>
        <v>565</v>
      </c>
      <c r="I11" s="14">
        <f>SUM('112～113'!E11)-SUM('112～113'!S11)+SUM('114～115'!E11)-SUM('114～115'!G11)</f>
        <v>214805</v>
      </c>
      <c r="J11" s="14">
        <v>34</v>
      </c>
      <c r="K11" s="14">
        <v>11028</v>
      </c>
      <c r="L11" s="14">
        <v>2</v>
      </c>
      <c r="M11" s="14">
        <v>2007</v>
      </c>
      <c r="N11" s="14">
        <v>1</v>
      </c>
      <c r="O11" s="14">
        <v>151</v>
      </c>
      <c r="P11" s="14">
        <v>196</v>
      </c>
      <c r="Q11" s="14">
        <v>85935</v>
      </c>
      <c r="R11" s="14">
        <v>0</v>
      </c>
      <c r="S11" s="14">
        <v>0</v>
      </c>
      <c r="T11" s="14">
        <v>29</v>
      </c>
      <c r="U11" s="14">
        <v>17802</v>
      </c>
      <c r="V11" s="14">
        <v>85</v>
      </c>
      <c r="W11" s="14">
        <v>36408</v>
      </c>
      <c r="X11" s="14">
        <v>218</v>
      </c>
      <c r="Y11" s="16">
        <v>61474</v>
      </c>
      <c r="AA11" s="1">
        <f t="shared" si="0"/>
        <v>565</v>
      </c>
      <c r="AB11" s="1">
        <f t="shared" si="1"/>
        <v>214805</v>
      </c>
      <c r="AD11" s="1">
        <f t="shared" si="2"/>
        <v>0</v>
      </c>
      <c r="AE11" s="1">
        <f t="shared" si="3"/>
        <v>0</v>
      </c>
    </row>
    <row r="12" spans="1:31" ht="60" customHeight="1">
      <c r="A12" s="81"/>
      <c r="B12" s="75" t="s">
        <v>4</v>
      </c>
      <c r="C12" s="75"/>
      <c r="D12" s="14">
        <v>0</v>
      </c>
      <c r="E12" s="14">
        <v>0</v>
      </c>
      <c r="F12" s="14">
        <v>1</v>
      </c>
      <c r="G12" s="14">
        <v>22</v>
      </c>
      <c r="H12" s="14">
        <f>SUM('112～113'!D12)-SUM('112～113'!R12)+SUM('114～115'!D12)-SUM('114～115'!F12)</f>
        <v>8844</v>
      </c>
      <c r="I12" s="14">
        <f>SUM('112～113'!E12)-SUM('112～113'!S12)+SUM('114～115'!E12)-SUM('114～115'!G12)</f>
        <v>308415</v>
      </c>
      <c r="J12" s="14">
        <v>63</v>
      </c>
      <c r="K12" s="14">
        <v>1912</v>
      </c>
      <c r="L12" s="14">
        <v>0</v>
      </c>
      <c r="M12" s="14">
        <v>0</v>
      </c>
      <c r="N12" s="14">
        <v>6</v>
      </c>
      <c r="O12" s="14">
        <v>122</v>
      </c>
      <c r="P12" s="14">
        <v>0</v>
      </c>
      <c r="Q12" s="14">
        <v>0</v>
      </c>
      <c r="R12" s="14">
        <v>0</v>
      </c>
      <c r="S12" s="14">
        <v>0</v>
      </c>
      <c r="T12" s="14">
        <v>134</v>
      </c>
      <c r="U12" s="14">
        <v>4024</v>
      </c>
      <c r="V12" s="14">
        <v>316</v>
      </c>
      <c r="W12" s="14">
        <v>9211</v>
      </c>
      <c r="X12" s="14">
        <v>8325</v>
      </c>
      <c r="Y12" s="16">
        <v>293146</v>
      </c>
      <c r="AA12" s="1">
        <f t="shared" si="0"/>
        <v>8844</v>
      </c>
      <c r="AB12" s="1">
        <f t="shared" si="1"/>
        <v>308415</v>
      </c>
      <c r="AD12" s="1">
        <f t="shared" si="2"/>
        <v>0</v>
      </c>
      <c r="AE12" s="1">
        <f t="shared" si="3"/>
        <v>0</v>
      </c>
    </row>
    <row r="13" spans="1:31" ht="60" customHeight="1">
      <c r="A13" s="81"/>
      <c r="B13" s="75" t="s">
        <v>5</v>
      </c>
      <c r="C13" s="75"/>
      <c r="D13" s="14">
        <v>0</v>
      </c>
      <c r="E13" s="14">
        <v>0</v>
      </c>
      <c r="F13" s="14">
        <v>0</v>
      </c>
      <c r="G13" s="14">
        <v>0</v>
      </c>
      <c r="H13" s="14">
        <f>SUM('112～113'!D13)-SUM('112～113'!R13)+SUM('114～115'!D13)-SUM('114～115'!F13)</f>
        <v>0</v>
      </c>
      <c r="I13" s="14">
        <f>SUM('112～113'!E13)-SUM('112～113'!S13)+SUM('114～115'!E13)-SUM('114～115'!G13)</f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6">
        <v>0</v>
      </c>
      <c r="AA13" s="1">
        <f t="shared" si="0"/>
        <v>0</v>
      </c>
      <c r="AB13" s="1">
        <f t="shared" si="1"/>
        <v>0</v>
      </c>
      <c r="AD13" s="1">
        <f t="shared" si="2"/>
        <v>0</v>
      </c>
      <c r="AE13" s="1">
        <f t="shared" si="3"/>
        <v>0</v>
      </c>
    </row>
    <row r="14" spans="1:31" ht="60" customHeight="1">
      <c r="A14" s="81"/>
      <c r="B14" s="75" t="s">
        <v>6</v>
      </c>
      <c r="C14" s="75"/>
      <c r="D14" s="14">
        <v>0</v>
      </c>
      <c r="E14" s="14">
        <v>0</v>
      </c>
      <c r="F14" s="14">
        <v>0</v>
      </c>
      <c r="G14" s="14">
        <v>0</v>
      </c>
      <c r="H14" s="14">
        <f>SUM('112～113'!D14)-SUM('112～113'!R14)+SUM('114～115'!D14)-SUM('114～115'!F14)</f>
        <v>2</v>
      </c>
      <c r="I14" s="14">
        <f>SUM('112～113'!E14)-SUM('112～113'!S14)+SUM('114～115'!E14)-SUM('114～115'!G14)</f>
        <v>17895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2</v>
      </c>
      <c r="Q14" s="14">
        <v>17895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6">
        <v>0</v>
      </c>
      <c r="AA14" s="1">
        <f t="shared" si="0"/>
        <v>2</v>
      </c>
      <c r="AB14" s="1">
        <f t="shared" si="1"/>
        <v>17895</v>
      </c>
      <c r="AD14" s="1">
        <f t="shared" si="2"/>
        <v>0</v>
      </c>
      <c r="AE14" s="1">
        <f t="shared" si="3"/>
        <v>0</v>
      </c>
    </row>
    <row r="15" spans="1:31" ht="60" customHeight="1">
      <c r="A15" s="81"/>
      <c r="B15" s="76" t="s">
        <v>33</v>
      </c>
      <c r="C15" s="11" t="s">
        <v>7</v>
      </c>
      <c r="D15" s="14">
        <v>0</v>
      </c>
      <c r="E15" s="14">
        <v>0</v>
      </c>
      <c r="F15" s="14">
        <v>0</v>
      </c>
      <c r="G15" s="14">
        <v>0</v>
      </c>
      <c r="H15" s="14">
        <f>SUM('112～113'!D15)-SUM('112～113'!R15)+SUM('114～115'!D15)-SUM('114～115'!F15)</f>
        <v>0</v>
      </c>
      <c r="I15" s="14">
        <f>SUM('112～113'!E15)-SUM('112～113'!S15)+SUM('114～115'!E15)-SUM('114～115'!G15)</f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6">
        <v>0</v>
      </c>
      <c r="AA15" s="1">
        <f t="shared" si="0"/>
        <v>0</v>
      </c>
      <c r="AB15" s="1">
        <f t="shared" si="1"/>
        <v>0</v>
      </c>
      <c r="AD15" s="1">
        <f t="shared" si="2"/>
        <v>0</v>
      </c>
      <c r="AE15" s="1">
        <f t="shared" si="3"/>
        <v>0</v>
      </c>
    </row>
    <row r="16" spans="1:31" ht="60" customHeight="1">
      <c r="A16" s="81"/>
      <c r="B16" s="77"/>
      <c r="C16" s="11" t="s">
        <v>8</v>
      </c>
      <c r="D16" s="14">
        <v>0</v>
      </c>
      <c r="E16" s="14">
        <v>0</v>
      </c>
      <c r="F16" s="14">
        <v>0</v>
      </c>
      <c r="G16" s="14">
        <v>0</v>
      </c>
      <c r="H16" s="14">
        <f>SUM('112～113'!D16)-SUM('112～113'!R16)+SUM('114～115'!D16)-SUM('114～115'!F16)</f>
        <v>0</v>
      </c>
      <c r="I16" s="14">
        <f>SUM('112～113'!E16)-SUM('112～113'!S16)+SUM('114～115'!E16)-SUM('114～115'!G16)</f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6">
        <v>0</v>
      </c>
      <c r="AA16" s="1">
        <f t="shared" si="0"/>
        <v>0</v>
      </c>
      <c r="AB16" s="1">
        <f t="shared" si="1"/>
        <v>0</v>
      </c>
      <c r="AD16" s="1">
        <f t="shared" si="2"/>
        <v>0</v>
      </c>
      <c r="AE16" s="1">
        <f t="shared" si="3"/>
        <v>0</v>
      </c>
    </row>
    <row r="17" spans="1:31" ht="60" customHeight="1">
      <c r="A17" s="81"/>
      <c r="B17" s="77"/>
      <c r="C17" s="11" t="s">
        <v>9</v>
      </c>
      <c r="D17" s="14">
        <v>0</v>
      </c>
      <c r="E17" s="14">
        <v>0</v>
      </c>
      <c r="F17" s="14">
        <v>0</v>
      </c>
      <c r="G17" s="14">
        <v>0</v>
      </c>
      <c r="H17" s="14">
        <f>SUM('112～113'!D17)-SUM('112～113'!R17)+SUM('114～115'!D17)-SUM('114～115'!F17)</f>
        <v>0</v>
      </c>
      <c r="I17" s="14">
        <f>SUM('112～113'!E17)-SUM('112～113'!S17)+SUM('114～115'!E17)-SUM('114～115'!G17)</f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6">
        <v>0</v>
      </c>
      <c r="AA17" s="1">
        <f t="shared" si="0"/>
        <v>0</v>
      </c>
      <c r="AB17" s="1">
        <f t="shared" si="1"/>
        <v>0</v>
      </c>
      <c r="AD17" s="1">
        <f t="shared" si="2"/>
        <v>0</v>
      </c>
      <c r="AE17" s="1">
        <f t="shared" si="3"/>
        <v>0</v>
      </c>
    </row>
    <row r="18" spans="1:31" ht="60" customHeight="1">
      <c r="A18" s="81"/>
      <c r="B18" s="77"/>
      <c r="C18" s="11" t="s">
        <v>10</v>
      </c>
      <c r="D18" s="14">
        <v>0</v>
      </c>
      <c r="E18" s="14">
        <v>0</v>
      </c>
      <c r="F18" s="14">
        <v>0</v>
      </c>
      <c r="G18" s="14">
        <v>0</v>
      </c>
      <c r="H18" s="14">
        <f>SUM('112～113'!D18)-SUM('112～113'!R18)+SUM('114～115'!D18)-SUM('114～115'!F18)</f>
        <v>0</v>
      </c>
      <c r="I18" s="14">
        <f>SUM('112～113'!E18)-SUM('112～113'!S18)+SUM('114～115'!E18)-SUM('114～115'!G18)</f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6">
        <v>0</v>
      </c>
      <c r="AA18" s="1">
        <f t="shared" si="0"/>
        <v>0</v>
      </c>
      <c r="AB18" s="1">
        <f t="shared" si="1"/>
        <v>0</v>
      </c>
      <c r="AD18" s="1">
        <f t="shared" si="2"/>
        <v>0</v>
      </c>
      <c r="AE18" s="1">
        <f t="shared" si="3"/>
        <v>0</v>
      </c>
    </row>
    <row r="19" spans="1:31" ht="60" customHeight="1">
      <c r="A19" s="81"/>
      <c r="B19" s="77"/>
      <c r="C19" s="11" t="s">
        <v>24</v>
      </c>
      <c r="D19" s="14">
        <v>0</v>
      </c>
      <c r="E19" s="14">
        <v>0</v>
      </c>
      <c r="F19" s="14">
        <v>0</v>
      </c>
      <c r="G19" s="14">
        <v>0</v>
      </c>
      <c r="H19" s="14">
        <f>SUM('112～113'!D19)-SUM('112～113'!R19)+SUM('114～115'!D19)-SUM('114～115'!F19)</f>
        <v>0</v>
      </c>
      <c r="I19" s="14">
        <f>SUM('112～113'!E19)-SUM('112～113'!S19)+SUM('114～115'!E19)-SUM('114～115'!G19)</f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6">
        <v>0</v>
      </c>
      <c r="AA19" s="1">
        <f t="shared" si="0"/>
        <v>0</v>
      </c>
      <c r="AB19" s="1">
        <f t="shared" si="1"/>
        <v>0</v>
      </c>
      <c r="AD19" s="1">
        <f t="shared" si="2"/>
        <v>0</v>
      </c>
      <c r="AE19" s="1">
        <f t="shared" si="3"/>
        <v>0</v>
      </c>
    </row>
    <row r="20" spans="1:31" ht="60" customHeight="1">
      <c r="A20" s="81"/>
      <c r="B20" s="77"/>
      <c r="C20" s="11" t="s">
        <v>25</v>
      </c>
      <c r="D20" s="14">
        <v>0</v>
      </c>
      <c r="E20" s="14">
        <v>0</v>
      </c>
      <c r="F20" s="14">
        <v>0</v>
      </c>
      <c r="G20" s="14">
        <v>0</v>
      </c>
      <c r="H20" s="14">
        <f>SUM('112～113'!D20)-SUM('112～113'!R20)+SUM('114～115'!D20)-SUM('114～115'!F20)</f>
        <v>0</v>
      </c>
      <c r="I20" s="14">
        <f>SUM('112～113'!E20)-SUM('112～113'!S20)+SUM('114～115'!E20)-SUM('114～115'!G20)</f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6">
        <v>0</v>
      </c>
      <c r="AA20" s="1">
        <f t="shared" si="0"/>
        <v>0</v>
      </c>
      <c r="AB20" s="1">
        <f t="shared" si="1"/>
        <v>0</v>
      </c>
      <c r="AD20" s="1">
        <f t="shared" si="2"/>
        <v>0</v>
      </c>
      <c r="AE20" s="1">
        <f t="shared" si="3"/>
        <v>0</v>
      </c>
    </row>
    <row r="21" spans="1:31" s="39" customFormat="1" ht="60" customHeight="1">
      <c r="A21" s="81"/>
      <c r="B21" s="78"/>
      <c r="C21" s="30" t="s">
        <v>11</v>
      </c>
      <c r="D21" s="31">
        <f>SUM(D15:D20)</f>
        <v>0</v>
      </c>
      <c r="E21" s="31">
        <f>SUM(E15:E20)</f>
        <v>0</v>
      </c>
      <c r="F21" s="31">
        <f>SUM(F15:F20)</f>
        <v>0</v>
      </c>
      <c r="G21" s="31">
        <f>SUM(G15:G20)</f>
        <v>0</v>
      </c>
      <c r="H21" s="31">
        <f>SUM('112～113'!D21)-SUM('112～113'!R21)+SUM('114～115'!D21)-SUM('114～115'!F21)</f>
        <v>0</v>
      </c>
      <c r="I21" s="31">
        <f>SUM('112～113'!E21)-SUM('112～113'!S21)+SUM('114～115'!E21)-SUM('114～115'!G21)</f>
        <v>0</v>
      </c>
      <c r="J21" s="31">
        <f aca="true" t="shared" si="4" ref="J21:Y21">SUM(J15:J20)</f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31">
        <f t="shared" si="4"/>
        <v>0</v>
      </c>
      <c r="Q21" s="31">
        <f t="shared" si="4"/>
        <v>0</v>
      </c>
      <c r="R21" s="31">
        <f t="shared" si="4"/>
        <v>0</v>
      </c>
      <c r="S21" s="31">
        <f t="shared" si="4"/>
        <v>0</v>
      </c>
      <c r="T21" s="31">
        <f t="shared" si="4"/>
        <v>0</v>
      </c>
      <c r="U21" s="31">
        <f t="shared" si="4"/>
        <v>0</v>
      </c>
      <c r="V21" s="31">
        <f t="shared" si="4"/>
        <v>0</v>
      </c>
      <c r="W21" s="31">
        <f t="shared" si="4"/>
        <v>0</v>
      </c>
      <c r="X21" s="31">
        <f t="shared" si="4"/>
        <v>0</v>
      </c>
      <c r="Y21" s="41">
        <f t="shared" si="4"/>
        <v>0</v>
      </c>
      <c r="AA21" s="40">
        <f t="shared" si="0"/>
        <v>0</v>
      </c>
      <c r="AB21" s="40">
        <f t="shared" si="1"/>
        <v>0</v>
      </c>
      <c r="AD21" s="40">
        <f t="shared" si="2"/>
        <v>0</v>
      </c>
      <c r="AE21" s="40">
        <f t="shared" si="3"/>
        <v>0</v>
      </c>
    </row>
    <row r="22" spans="1:31" s="39" customFormat="1" ht="60" customHeight="1">
      <c r="A22" s="82"/>
      <c r="B22" s="79" t="s">
        <v>12</v>
      </c>
      <c r="C22" s="79"/>
      <c r="D22" s="32">
        <f aca="true" t="shared" si="5" ref="D22:Y22">D8+D9+D10+D11+D12+D13+D14+D21</f>
        <v>0</v>
      </c>
      <c r="E22" s="32">
        <f t="shared" si="5"/>
        <v>0</v>
      </c>
      <c r="F22" s="32">
        <f t="shared" si="5"/>
        <v>5</v>
      </c>
      <c r="G22" s="32">
        <f t="shared" si="5"/>
        <v>562</v>
      </c>
      <c r="H22" s="31">
        <f>SUM('112～113'!D22)-SUM('112～113'!R22)+SUM('114～115'!D22)-SUM('114～115'!F22)</f>
        <v>10385</v>
      </c>
      <c r="I22" s="31">
        <f>SUM('112～113'!E22)-SUM('112～113'!S22)+SUM('114～115'!E22)-SUM('114～115'!G22)</f>
        <v>629626</v>
      </c>
      <c r="J22" s="32">
        <f t="shared" si="5"/>
        <v>117</v>
      </c>
      <c r="K22" s="32">
        <f t="shared" si="5"/>
        <v>14167</v>
      </c>
      <c r="L22" s="32">
        <f t="shared" si="5"/>
        <v>2</v>
      </c>
      <c r="M22" s="32">
        <f t="shared" si="5"/>
        <v>2007</v>
      </c>
      <c r="N22" s="32">
        <f t="shared" si="5"/>
        <v>16</v>
      </c>
      <c r="O22" s="32">
        <f t="shared" si="5"/>
        <v>493</v>
      </c>
      <c r="P22" s="32">
        <f t="shared" si="5"/>
        <v>198</v>
      </c>
      <c r="Q22" s="32">
        <f t="shared" si="5"/>
        <v>103830</v>
      </c>
      <c r="R22" s="32">
        <f t="shared" si="5"/>
        <v>0</v>
      </c>
      <c r="S22" s="32">
        <f t="shared" si="5"/>
        <v>0</v>
      </c>
      <c r="T22" s="32">
        <f t="shared" si="5"/>
        <v>221</v>
      </c>
      <c r="U22" s="32">
        <f t="shared" si="5"/>
        <v>27287</v>
      </c>
      <c r="V22" s="32">
        <f t="shared" si="5"/>
        <v>502</v>
      </c>
      <c r="W22" s="32">
        <f t="shared" si="5"/>
        <v>60387</v>
      </c>
      <c r="X22" s="32">
        <f t="shared" si="5"/>
        <v>9329</v>
      </c>
      <c r="Y22" s="42">
        <f t="shared" si="5"/>
        <v>421455</v>
      </c>
      <c r="AA22" s="40">
        <f t="shared" si="0"/>
        <v>10385</v>
      </c>
      <c r="AB22" s="40">
        <f t="shared" si="1"/>
        <v>629626</v>
      </c>
      <c r="AD22" s="40">
        <f t="shared" si="2"/>
        <v>0</v>
      </c>
      <c r="AE22" s="40">
        <f t="shared" si="3"/>
        <v>0</v>
      </c>
    </row>
    <row r="23" spans="1:31" ht="60" customHeight="1">
      <c r="A23" s="83" t="s">
        <v>13</v>
      </c>
      <c r="B23" s="75"/>
      <c r="C23" s="75"/>
      <c r="D23" s="14">
        <v>0</v>
      </c>
      <c r="E23" s="14">
        <v>0</v>
      </c>
      <c r="F23" s="14">
        <v>3602</v>
      </c>
      <c r="G23" s="14">
        <v>270857</v>
      </c>
      <c r="H23" s="14">
        <f>SUM('112～113'!D23)-SUM('112～113'!R23)+SUM('114～115'!D23)-SUM('114～115'!F23)</f>
        <v>23208</v>
      </c>
      <c r="I23" s="14">
        <f>SUM('112～113'!E23)-SUM('112～113'!S23)+SUM('114～115'!E23)-SUM('114～115'!G23)</f>
        <v>1585788</v>
      </c>
      <c r="J23" s="14">
        <v>1236</v>
      </c>
      <c r="K23" s="14">
        <v>306816</v>
      </c>
      <c r="L23" s="14">
        <v>1</v>
      </c>
      <c r="M23" s="14">
        <v>11993</v>
      </c>
      <c r="N23" s="14">
        <v>1270</v>
      </c>
      <c r="O23" s="14">
        <v>89963</v>
      </c>
      <c r="P23" s="14">
        <v>428</v>
      </c>
      <c r="Q23" s="14">
        <v>235685</v>
      </c>
      <c r="R23" s="14">
        <v>0</v>
      </c>
      <c r="S23" s="14">
        <v>0</v>
      </c>
      <c r="T23" s="14">
        <v>660</v>
      </c>
      <c r="U23" s="14">
        <v>77051</v>
      </c>
      <c r="V23" s="14">
        <v>1194</v>
      </c>
      <c r="W23" s="14">
        <v>98550</v>
      </c>
      <c r="X23" s="14">
        <v>18419</v>
      </c>
      <c r="Y23" s="16">
        <v>765730</v>
      </c>
      <c r="AA23" s="1">
        <f t="shared" si="0"/>
        <v>23208</v>
      </c>
      <c r="AB23" s="1">
        <f t="shared" si="1"/>
        <v>1585788</v>
      </c>
      <c r="AD23" s="1">
        <f t="shared" si="2"/>
        <v>0</v>
      </c>
      <c r="AE23" s="1">
        <f t="shared" si="3"/>
        <v>0</v>
      </c>
    </row>
    <row r="24" spans="1:31" ht="60" customHeight="1" thickBot="1">
      <c r="A24" s="72" t="s">
        <v>14</v>
      </c>
      <c r="B24" s="73"/>
      <c r="C24" s="73"/>
      <c r="D24" s="33">
        <f aca="true" t="shared" si="6" ref="D24:Y24">SUM(D22:D23)</f>
        <v>0</v>
      </c>
      <c r="E24" s="33">
        <f t="shared" si="6"/>
        <v>0</v>
      </c>
      <c r="F24" s="33">
        <f t="shared" si="6"/>
        <v>3607</v>
      </c>
      <c r="G24" s="33">
        <f t="shared" si="6"/>
        <v>271419</v>
      </c>
      <c r="H24" s="33">
        <f>SUM('112～113'!D24)-SUM('112～113'!R24)+SUM('114～115'!D24)-SUM('114～115'!F24)</f>
        <v>33593</v>
      </c>
      <c r="I24" s="33">
        <f>SUM('112～113'!E24)-SUM('112～113'!S24)+SUM('114～115'!E24)-SUM('114～115'!G24)</f>
        <v>2215414</v>
      </c>
      <c r="J24" s="33">
        <f t="shared" si="6"/>
        <v>1353</v>
      </c>
      <c r="K24" s="33">
        <f t="shared" si="6"/>
        <v>320983</v>
      </c>
      <c r="L24" s="33">
        <f t="shared" si="6"/>
        <v>3</v>
      </c>
      <c r="M24" s="33">
        <f t="shared" si="6"/>
        <v>14000</v>
      </c>
      <c r="N24" s="33">
        <f t="shared" si="6"/>
        <v>1286</v>
      </c>
      <c r="O24" s="33">
        <f t="shared" si="6"/>
        <v>90456</v>
      </c>
      <c r="P24" s="43">
        <f t="shared" si="6"/>
        <v>626</v>
      </c>
      <c r="Q24" s="33">
        <f t="shared" si="6"/>
        <v>339515</v>
      </c>
      <c r="R24" s="33">
        <f t="shared" si="6"/>
        <v>0</v>
      </c>
      <c r="S24" s="33">
        <f t="shared" si="6"/>
        <v>0</v>
      </c>
      <c r="T24" s="33">
        <f t="shared" si="6"/>
        <v>881</v>
      </c>
      <c r="U24" s="33">
        <f t="shared" si="6"/>
        <v>104338</v>
      </c>
      <c r="V24" s="33">
        <f t="shared" si="6"/>
        <v>1696</v>
      </c>
      <c r="W24" s="33">
        <f t="shared" si="6"/>
        <v>158937</v>
      </c>
      <c r="X24" s="33">
        <f t="shared" si="6"/>
        <v>27748</v>
      </c>
      <c r="Y24" s="44">
        <f t="shared" si="6"/>
        <v>1187185</v>
      </c>
      <c r="AA24" s="1">
        <f t="shared" si="0"/>
        <v>33593</v>
      </c>
      <c r="AB24" s="1">
        <f t="shared" si="1"/>
        <v>2215414</v>
      </c>
      <c r="AD24" s="1">
        <f t="shared" si="2"/>
        <v>0</v>
      </c>
      <c r="AE24" s="1">
        <f t="shared" si="3"/>
        <v>0</v>
      </c>
    </row>
  </sheetData>
  <mergeCells count="27">
    <mergeCell ref="A23:C23"/>
    <mergeCell ref="A24:C24"/>
    <mergeCell ref="A3:C7"/>
    <mergeCell ref="A8:A22"/>
    <mergeCell ref="B8:C8"/>
    <mergeCell ref="B9:C9"/>
    <mergeCell ref="B10:C10"/>
    <mergeCell ref="B11:C11"/>
    <mergeCell ref="B12:C12"/>
    <mergeCell ref="B14:C14"/>
    <mergeCell ref="B15:B21"/>
    <mergeCell ref="N4:O5"/>
    <mergeCell ref="B22:C22"/>
    <mergeCell ref="X4:Y5"/>
    <mergeCell ref="V4:W5"/>
    <mergeCell ref="T4:U5"/>
    <mergeCell ref="B13:C13"/>
    <mergeCell ref="A2:C2"/>
    <mergeCell ref="D3:E4"/>
    <mergeCell ref="F3:G4"/>
    <mergeCell ref="P4:Q5"/>
    <mergeCell ref="J3:Y3"/>
    <mergeCell ref="H4:I4"/>
    <mergeCell ref="H3:I3"/>
    <mergeCell ref="J4:K5"/>
    <mergeCell ref="L4:M5"/>
    <mergeCell ref="R4:S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Width="5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2009-12-04T07:11:29Z</cp:lastPrinted>
  <dcterms:created xsi:type="dcterms:W3CDTF">2004-10-25T09:06:13Z</dcterms:created>
  <dcterms:modified xsi:type="dcterms:W3CDTF">2010-01-13T02:01:26Z</dcterms:modified>
  <cp:category/>
  <cp:version/>
  <cp:contentType/>
  <cp:contentStatus/>
</cp:coreProperties>
</file>