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805" activeTab="5"/>
  </bookViews>
  <sheets>
    <sheet name="39" sheetId="1" r:id="rId1"/>
    <sheet name="40" sheetId="2" r:id="rId2"/>
    <sheet name="41" sheetId="3" r:id="rId3"/>
    <sheet name="42～43" sheetId="4" r:id="rId4"/>
    <sheet name="44" sheetId="5" r:id="rId5"/>
    <sheet name="45" sheetId="6" r:id="rId6"/>
  </sheets>
  <definedNames>
    <definedName name="_xlnm.Print_Area" localSheetId="0">'39'!$A$1:$H$27</definedName>
    <definedName name="_xlnm.Print_Area" localSheetId="1">'40'!$A$1:$H$28</definedName>
    <definedName name="_xlnm.Print_Area" localSheetId="2">'41'!$A$1:$K$40</definedName>
    <definedName name="_xlnm.Print_Area" localSheetId="3">'42～43'!$A$1:$AE$27</definedName>
    <definedName name="_xlnm.Print_Area" localSheetId="4">'44'!$A$1:$H$32</definedName>
    <definedName name="_xlnm.Print_Area" localSheetId="5">'45'!$A$1:$H$26</definedName>
  </definedNames>
  <calcPr fullCalcOnLoad="1"/>
</workbook>
</file>

<file path=xl/sharedStrings.xml><?xml version="1.0" encoding="utf-8"?>
<sst xmlns="http://schemas.openxmlformats.org/spreadsheetml/2006/main" count="298" uniqueCount="201">
  <si>
    <t>合　　　　　　計</t>
  </si>
  <si>
    <t>調　定　額</t>
  </si>
  <si>
    <t>不納欠損額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</si>
  <si>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</si>
  <si>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</si>
  <si>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</si>
  <si>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</si>
  <si>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</si>
  <si>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</si>
  <si>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</si>
  <si>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</si>
  <si>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</si>
  <si>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</si>
  <si>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</si>
  <si>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</si>
  <si>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</si>
  <si>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</si>
  <si>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</si>
  <si>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</si>
  <si>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</si>
  <si>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</si>
  <si>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</si>
  <si>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</si>
  <si>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曽　爾　村</t>
  </si>
  <si>
    <t>御　杖　村</t>
  </si>
  <si>
    <t>高　取　町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</si>
  <si>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</si>
  <si>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</si>
  <si>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</si>
  <si>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</si>
  <si>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</si>
  <si>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</si>
  <si>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</si>
  <si>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</si>
  <si>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</si>
  <si>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川　上　村</t>
  </si>
  <si>
    <t>合　　　計</t>
  </si>
  <si>
    <t>18/17
　　％</t>
  </si>
  <si>
    <t>19/18
　　％</t>
  </si>
  <si>
    <t>20/19
　　％</t>
  </si>
  <si>
    <t>山　林　所　得</t>
  </si>
  <si>
    <t>退　職　所　得</t>
  </si>
  <si>
    <t>計（Ａ）</t>
  </si>
  <si>
    <t>雑　　　　　損</t>
  </si>
  <si>
    <t>医　　療　　費</t>
  </si>
  <si>
    <t>寄　　附　　金</t>
  </si>
  <si>
    <t>障　　害　　者</t>
  </si>
  <si>
    <t>老　　年　　者</t>
  </si>
  <si>
    <t>寡　　婦（夫）</t>
  </si>
  <si>
    <t>勤　労　学　生</t>
  </si>
  <si>
    <t>配　　偶　　者</t>
  </si>
  <si>
    <t>扶　　　　　養</t>
  </si>
  <si>
    <t>基　　　　　礎</t>
  </si>
  <si>
    <t>計（Ｂ）</t>
  </si>
  <si>
    <t>税額控除前所得割額
（Ｃ）×税率（Ｄ）</t>
  </si>
  <si>
    <t>配当割額等控除額
　　　　　　（Ｇ）</t>
  </si>
  <si>
    <t xml:space="preserve">
市
町
村
民
税</t>
  </si>
  <si>
    <t>均
等
割</t>
  </si>
  <si>
    <t>普通徴収</t>
  </si>
  <si>
    <t>特別徴収</t>
  </si>
  <si>
    <t>計</t>
  </si>
  <si>
    <t>所
得
割</t>
  </si>
  <si>
    <t xml:space="preserve">
県
民
税</t>
  </si>
  <si>
    <t>特定あん分率</t>
  </si>
  <si>
    <t>1月～3月</t>
  </si>
  <si>
    <t>4月～6月</t>
  </si>
  <si>
    <t>7月～9月</t>
  </si>
  <si>
    <t>10月～12月</t>
  </si>
  <si>
    <t>奈　　　良　　　市</t>
  </si>
  <si>
    <t>曽　　　爾　　　村</t>
  </si>
  <si>
    <t>大　和　高　田　市</t>
  </si>
  <si>
    <t>御　　　杖　　　村</t>
  </si>
  <si>
    <t>大　和　郡　山　市</t>
  </si>
  <si>
    <t>高　　　取　　　町</t>
  </si>
  <si>
    <t>天　　　理　　　市</t>
  </si>
  <si>
    <t>橿　　　原　　　市</t>
  </si>
  <si>
    <t>上　　　牧　　　町</t>
  </si>
  <si>
    <t>桜　　　井　　　市</t>
  </si>
  <si>
    <t>王　　　寺　　　町</t>
  </si>
  <si>
    <t>五　　　條　　　市</t>
  </si>
  <si>
    <t>広　　　陵　　　町</t>
  </si>
  <si>
    <t>御　　　所　　　市</t>
  </si>
  <si>
    <t>河　　　合　　　町</t>
  </si>
  <si>
    <t>生　　　駒　　　市</t>
  </si>
  <si>
    <t>吉　　　野　　　町</t>
  </si>
  <si>
    <t>香　　　芝　　　市</t>
  </si>
  <si>
    <t>大　　　淀　　　町</t>
  </si>
  <si>
    <t>葛　　　城　　　市</t>
  </si>
  <si>
    <t>下　　　市　　　町</t>
  </si>
  <si>
    <t>宇　　　陀　　　市</t>
  </si>
  <si>
    <t>黒　　　滝　　　村</t>
  </si>
  <si>
    <t>市　　　　　　　計</t>
  </si>
  <si>
    <t>天　　　川　　　村</t>
  </si>
  <si>
    <t>山　　　添　　　村</t>
  </si>
  <si>
    <t>平　　　群　　　町</t>
  </si>
  <si>
    <t>三　　　郷　　　町</t>
  </si>
  <si>
    <t>斑　　　鳩　　　町</t>
  </si>
  <si>
    <t>安　　　堵　　　町</t>
  </si>
  <si>
    <t>川　　　上　　　村</t>
  </si>
  <si>
    <t>川　　　西　　　町</t>
  </si>
  <si>
    <t>三　　　宅　　　町</t>
  </si>
  <si>
    <t>県　　　　　　　計</t>
  </si>
  <si>
    <t>１．個人県民税に関する調</t>
  </si>
  <si>
    <t>（単位：千円）</t>
  </si>
  <si>
    <t>現　年　課　税　分</t>
  </si>
  <si>
    <t>滞　　納　　繰　　越　　分</t>
  </si>
  <si>
    <t>（つづき）</t>
  </si>
  <si>
    <t>（1）個人県民税市町村別賦課徴収状況</t>
  </si>
  <si>
    <t>（2）所得割額に関する累年比較</t>
  </si>
  <si>
    <t>（単位:千円）</t>
  </si>
  <si>
    <t>生 命 保 険 料</t>
  </si>
  <si>
    <t>損 害 保 険 料</t>
  </si>
  <si>
    <t>配 偶 者 特 別</t>
  </si>
  <si>
    <t>課税標準額
（Ａ）－（Ｂ）（Ｃ）</t>
  </si>
  <si>
    <t>税額控除額(Ｅ）</t>
  </si>
  <si>
    <t>調整控除額(Ｆ）</t>
  </si>
  <si>
    <t>平成１７年度</t>
  </si>
  <si>
    <t>平成１８年度</t>
  </si>
  <si>
    <t>平成１９年度</t>
  </si>
  <si>
    <t>平成２０年度</t>
  </si>
  <si>
    <t>（3）県・市町村民税の徴収方法別調定額に関する調</t>
  </si>
  <si>
    <t>対　　　前　　　年　　　度　　　比　　　（％）　</t>
  </si>
  <si>
    <t>合　計</t>
  </si>
  <si>
    <t>実人員</t>
  </si>
  <si>
    <t>Ｈ１６</t>
  </si>
  <si>
    <t>Ｈ１７</t>
  </si>
  <si>
    <t>Ｈ１８</t>
  </si>
  <si>
    <t>Ｈ１９</t>
  </si>
  <si>
    <t>（4）個人県民税交付金交付状況</t>
  </si>
  <si>
    <t>　（ア）年度別交付額</t>
  </si>
  <si>
    <t>　　　◎個人県民税徴収取扱費交付金（決定分）</t>
  </si>
  <si>
    <t>　　　　◇払込月別内訳</t>
  </si>
  <si>
    <t>交　　　付　　　額　</t>
  </si>
  <si>
    <t>　　　　◇交付金別内訳</t>
  </si>
  <si>
    <t>市   町   村</t>
  </si>
  <si>
    <t>交　　付　　額</t>
  </si>
  <si>
    <t>田 原 本 町</t>
  </si>
  <si>
    <t>滞　　納　　繰　　越　　分</t>
  </si>
  <si>
    <t>対  　前　　年　　度　　比</t>
  </si>
  <si>
    <t>当　初　賦　課
　　　　　千円</t>
  </si>
  <si>
    <t>所 
得
区
分</t>
  </si>
  <si>
    <t>総　　所　　得</t>
  </si>
  <si>
    <t>分離課税にかかる
譲  渡  所  得</t>
  </si>
  <si>
    <t xml:space="preserve">
所
得
控
除
額</t>
  </si>
  <si>
    <t>社 会 保 険 料</t>
  </si>
  <si>
    <t>所　得　割　額
（Ｄ）－（Ｈ）</t>
  </si>
  <si>
    <t>対前年度比
（％）</t>
  </si>
  <si>
    <r>
      <t>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香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</si>
  <si>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迫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</si>
  <si>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十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</si>
  <si>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（郡部　計）</t>
  </si>
  <si>
    <t>Ｈ２０</t>
  </si>
  <si>
    <r>
      <t xml:space="preserve">田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原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本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　 町</t>
    </r>
  </si>
  <si>
    <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迫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</si>
  <si>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十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津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</si>
  <si>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下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</si>
  <si>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上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</si>
  <si>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吉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</si>
  <si>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t>町　　　村　　　計</t>
  </si>
  <si>
    <r>
      <t>　</t>
    </r>
    <r>
      <rPr>
        <sz val="22"/>
        <rFont val="ＭＳ 明朝"/>
        <family val="1"/>
      </rPr>
      <t>(イ) 平成20年度市町村別交付金状況</t>
    </r>
  </si>
  <si>
    <r>
      <t>明　 日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香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</si>
  <si>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>下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</si>
  <si>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上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</si>
  <si>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吉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</si>
  <si>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平成２1年度</t>
  </si>
  <si>
    <t>21/20
　　％</t>
  </si>
  <si>
    <t>平成21年度と平成20年度の増減</t>
  </si>
  <si>
    <t>合　計</t>
  </si>
  <si>
    <t>１６/１５</t>
  </si>
  <si>
    <t>１７/１６</t>
  </si>
  <si>
    <t>１８/１７</t>
  </si>
  <si>
    <t>１９/１８</t>
  </si>
  <si>
    <t>２０/１９</t>
  </si>
  <si>
    <t>２１/２０</t>
  </si>
  <si>
    <r>
      <t>平成１９年度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</si>
  <si>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平成１５年度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</si>
  <si>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平成１６年度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</si>
  <si>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平成１７年度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</si>
  <si>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平成１８年度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</si>
  <si>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平成２０年度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</si>
  <si>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平成２１年度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</si>
  <si>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(単位：千円）</t>
  </si>
  <si>
    <t>住宅借入金特別税額控除
額　　　　　（Ｈ）</t>
  </si>
  <si>
    <t>寄付金税額控除額
　　　　　　（Ｉ）</t>
  </si>
  <si>
    <t>〔（Ｅ）+（Ｆ）+（Ｇ）+
            （Ｈ）+（Ｉ）〕</t>
  </si>
  <si>
    <t>（注）上記のうち※のものは特別減税実施後の額</t>
  </si>
  <si>
    <t>　　　 区分
 　　　　　　 市町村名</t>
  </si>
  <si>
    <t>収　入　額</t>
  </si>
  <si>
    <t>区　　　分</t>
  </si>
  <si>
    <t>年   度</t>
  </si>
  <si>
    <t>通 知 書</t>
  </si>
  <si>
    <t>払 込 書</t>
  </si>
  <si>
    <t>還 付 金</t>
  </si>
  <si>
    <t>報 奨 金</t>
  </si>
  <si>
    <t>小規模企業
共済等掛金</t>
  </si>
  <si>
    <t>　　　計　　（ Ｊ ）</t>
  </si>
  <si>
    <t>区　分</t>
  </si>
  <si>
    <t>納　税　義
務　者　数</t>
  </si>
  <si>
    <t>　　　 　人</t>
  </si>
  <si>
    <t>調　定　額　　</t>
  </si>
  <si>
    <t xml:space="preserve">    　 千円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</si>
</sst>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8"/>
      <color indexed="40"/>
      <name val="ＭＳ ゴシック"/>
      <family val="3"/>
    </font>
    <font>
      <b/>
      <sz val="24"/>
      <color indexed="40"/>
      <name val="ＭＳ ゴシック"/>
      <family val="3"/>
    </font>
    <font>
      <b/>
      <sz val="24"/>
      <color indexed="42"/>
      <name val="ＭＳ ゴシック"/>
      <family val="3"/>
    </font>
    <font>
      <sz val="14"/>
      <name val="ＭＳ Ｐゴシック"/>
      <family val="3"/>
    </font>
    <font>
      <b/>
      <sz val="20"/>
      <color indexed="42"/>
      <name val="ＭＳ ゴシック"/>
      <family val="3"/>
    </font>
    <font>
      <b/>
      <sz val="20"/>
      <color indexed="40"/>
      <name val="ＭＳ ゴシック"/>
      <family val="3"/>
    </font>
    <font>
      <b/>
      <sz val="16"/>
      <color indexed="42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sz val="24"/>
      <color indexed="40"/>
      <name val="ＭＳ 明朝"/>
      <family val="1"/>
    </font>
    <font>
      <b/>
      <sz val="18"/>
      <name val="ＭＳ ゴシック"/>
      <family val="3"/>
    </font>
    <font>
      <sz val="2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24"/>
      <name val="ＭＳ 明朝"/>
      <family val="1"/>
    </font>
    <font>
      <b/>
      <sz val="14"/>
      <color indexed="42"/>
      <name val="ＭＳ ゴシック"/>
      <family val="3"/>
    </font>
    <font>
      <sz val="10"/>
      <color indexed="42"/>
      <name val="ＭＳ 明朝"/>
      <family val="1"/>
    </font>
    <font>
      <sz val="28"/>
      <name val="ＭＳ 明朝"/>
      <family val="1"/>
    </font>
    <font>
      <sz val="6"/>
      <color indexed="40"/>
      <name val="ＭＳ 明朝"/>
      <family val="1"/>
    </font>
    <font>
      <sz val="8"/>
      <name val="ＭＳ 明朝"/>
      <family val="1"/>
    </font>
    <font>
      <sz val="14"/>
      <color indexed="10"/>
      <name val="ＭＳ ゴシック"/>
      <family val="3"/>
    </font>
    <font>
      <sz val="30"/>
      <name val="ＭＳ 明朝"/>
      <family val="1"/>
    </font>
    <font>
      <sz val="6"/>
      <color indexed="42"/>
      <name val="ＭＳ 明朝"/>
      <family val="1"/>
    </font>
    <font>
      <sz val="8"/>
      <color indexed="42"/>
      <name val="ＭＳ 明朝"/>
      <family val="1"/>
    </font>
    <font>
      <sz val="24"/>
      <color indexed="42"/>
      <name val="ＭＳ ゴシック"/>
      <family val="3"/>
    </font>
    <font>
      <sz val="24"/>
      <name val="ＭＳ ゴシック"/>
      <family val="3"/>
    </font>
    <font>
      <b/>
      <sz val="12"/>
      <color indexed="4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 style="thin">
        <color indexed="8"/>
      </right>
      <top style="thin"/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ck">
        <color indexed="8"/>
      </bottom>
      <diagonal style="thin"/>
    </border>
    <border diagonalUp="1">
      <left style="thin">
        <color indexed="8"/>
      </left>
      <right style="thin">
        <color indexed="41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 diagonalUp="1">
      <left style="thin"/>
      <right style="thin">
        <color indexed="8"/>
      </right>
      <top style="thin"/>
      <bottom style="thick">
        <color indexed="8"/>
      </bottom>
      <diagonal style="thin"/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41"/>
      </diagonal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41"/>
      </diagonal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16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3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3" fontId="25" fillId="0" borderId="2" xfId="16" applyNumberFormat="1" applyFont="1" applyFill="1" applyBorder="1" applyAlignment="1">
      <alignment horizontal="right" vertical="center" wrapText="1"/>
    </xf>
    <xf numFmtId="3" fontId="25" fillId="0" borderId="5" xfId="16" applyNumberFormat="1" applyFont="1" applyFill="1" applyBorder="1" applyAlignment="1">
      <alignment horizontal="right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3" fontId="25" fillId="0" borderId="7" xfId="16" applyNumberFormat="1" applyFont="1" applyFill="1" applyBorder="1" applyAlignment="1">
      <alignment horizontal="right" vertical="center" wrapText="1"/>
    </xf>
    <xf numFmtId="3" fontId="25" fillId="0" borderId="1" xfId="16" applyNumberFormat="1" applyFont="1" applyFill="1" applyBorder="1" applyAlignment="1">
      <alignment horizontal="right" vertical="center" wrapText="1"/>
    </xf>
    <xf numFmtId="3" fontId="23" fillId="0" borderId="5" xfId="16" applyNumberFormat="1" applyFont="1" applyFill="1" applyBorder="1" applyAlignment="1">
      <alignment horizontal="right" vertical="center" wrapText="1"/>
    </xf>
    <xf numFmtId="3" fontId="25" fillId="0" borderId="8" xfId="16" applyNumberFormat="1" applyFont="1" applyFill="1" applyBorder="1" applyAlignment="1">
      <alignment horizontal="right" vertical="center" wrapText="1"/>
    </xf>
    <xf numFmtId="3" fontId="25" fillId="0" borderId="9" xfId="16" applyNumberFormat="1" applyFont="1" applyFill="1" applyBorder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0" fontId="25" fillId="0" borderId="5" xfId="0" applyNumberFormat="1" applyFont="1" applyFill="1" applyBorder="1" applyAlignment="1">
      <alignment horizontal="right" vertical="center" wrapText="1"/>
    </xf>
    <xf numFmtId="0" fontId="25" fillId="0" borderId="8" xfId="0" applyNumberFormat="1" applyFont="1" applyFill="1" applyBorder="1" applyAlignment="1">
      <alignment horizontal="right" vertical="center" wrapText="1"/>
    </xf>
    <xf numFmtId="3" fontId="25" fillId="0" borderId="8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8" xfId="0" applyNumberFormat="1" applyFont="1" applyFill="1" applyBorder="1" applyAlignment="1">
      <alignment horizontal="centerContinuous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distributed" vertical="center"/>
    </xf>
    <xf numFmtId="3" fontId="28" fillId="0" borderId="8" xfId="16" applyNumberFormat="1" applyFont="1" applyFill="1" applyBorder="1" applyAlignment="1">
      <alignment horizontal="right" vertical="center" wrapText="1"/>
    </xf>
    <xf numFmtId="0" fontId="25" fillId="0" borderId="8" xfId="0" applyNumberFormat="1" applyFont="1" applyFill="1" applyBorder="1" applyAlignment="1">
      <alignment horizontal="distributed" vertical="center" wrapText="1"/>
    </xf>
    <xf numFmtId="38" fontId="28" fillId="0" borderId="8" xfId="16" applyFont="1" applyFill="1" applyBorder="1" applyAlignment="1">
      <alignment horizontal="right" vertical="center" wrapText="1"/>
    </xf>
    <xf numFmtId="3" fontId="29" fillId="0" borderId="8" xfId="16" applyNumberFormat="1" applyFont="1" applyFill="1" applyBorder="1" applyAlignment="1">
      <alignment horizontal="right" vertical="center" wrapText="1"/>
    </xf>
    <xf numFmtId="0" fontId="23" fillId="0" borderId="8" xfId="0" applyNumberFormat="1" applyFont="1" applyFill="1" applyBorder="1" applyAlignment="1">
      <alignment horizontal="distributed" vertical="center"/>
    </xf>
    <xf numFmtId="38" fontId="29" fillId="0" borderId="8" xfId="16" applyFont="1" applyFill="1" applyBorder="1" applyAlignment="1">
      <alignment horizontal="right" vertical="center" wrapText="1"/>
    </xf>
    <xf numFmtId="0" fontId="28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5" fillId="0" borderId="8" xfId="0" applyNumberFormat="1" applyFont="1" applyFill="1" applyBorder="1" applyAlignment="1">
      <alignment horizontal="center" vertical="center" wrapText="1"/>
    </xf>
    <xf numFmtId="38" fontId="32" fillId="0" borderId="8" xfId="16" applyFont="1" applyFill="1" applyBorder="1" applyAlignment="1">
      <alignment horizontal="right" vertical="center" wrapText="1"/>
    </xf>
    <xf numFmtId="38" fontId="33" fillId="0" borderId="8" xfId="16" applyFont="1" applyFill="1" applyBorder="1" applyAlignment="1">
      <alignment horizontal="right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187" fontId="32" fillId="0" borderId="8" xfId="16" applyNumberFormat="1" applyFont="1" applyFill="1" applyBorder="1" applyAlignment="1">
      <alignment horizontal="right" vertical="center" wrapText="1"/>
    </xf>
    <xf numFmtId="3" fontId="32" fillId="0" borderId="8" xfId="16" applyNumberFormat="1" applyFont="1" applyFill="1" applyBorder="1" applyAlignment="1">
      <alignment horizontal="right" vertical="center" wrapText="1"/>
    </xf>
    <xf numFmtId="3" fontId="33" fillId="0" borderId="8" xfId="16" applyNumberFormat="1" applyFont="1" applyFill="1" applyBorder="1" applyAlignment="1">
      <alignment horizontal="right" vertical="center" wrapText="1"/>
    </xf>
    <xf numFmtId="38" fontId="32" fillId="0" borderId="8" xfId="16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3" fontId="23" fillId="0" borderId="8" xfId="16" applyNumberFormat="1" applyFont="1" applyFill="1" applyBorder="1" applyAlignment="1">
      <alignment horizontal="right" vertical="center" wrapText="1"/>
    </xf>
    <xf numFmtId="38" fontId="23" fillId="0" borderId="0" xfId="16" applyFont="1" applyFill="1" applyBorder="1" applyAlignment="1">
      <alignment horizontal="right" vertical="center" wrapText="1"/>
    </xf>
    <xf numFmtId="3" fontId="23" fillId="0" borderId="0" xfId="16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3" fontId="25" fillId="0" borderId="0" xfId="16" applyNumberFormat="1" applyFont="1" applyFill="1" applyBorder="1" applyAlignment="1">
      <alignment horizontal="right" vertical="center" wrapText="1"/>
    </xf>
    <xf numFmtId="38" fontId="36" fillId="0" borderId="0" xfId="16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3" fontId="23" fillId="0" borderId="8" xfId="0" applyNumberFormat="1" applyFont="1" applyFill="1" applyBorder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13" xfId="16" applyNumberFormat="1" applyFont="1" applyFill="1" applyBorder="1" applyAlignment="1">
      <alignment horizontal="right" vertical="center" wrapText="1"/>
    </xf>
    <xf numFmtId="3" fontId="25" fillId="0" borderId="13" xfId="16" applyNumberFormat="1" applyFont="1" applyFill="1" applyBorder="1" applyAlignment="1">
      <alignment horizontal="right" vertical="center" wrapText="1"/>
    </xf>
    <xf numFmtId="3" fontId="25" fillId="0" borderId="14" xfId="16" applyNumberFormat="1" applyFont="1" applyFill="1" applyBorder="1" applyAlignment="1">
      <alignment horizontal="right" vertical="center" wrapText="1"/>
    </xf>
    <xf numFmtId="3" fontId="23" fillId="0" borderId="2" xfId="16" applyNumberFormat="1" applyFont="1" applyFill="1" applyBorder="1" applyAlignment="1">
      <alignment horizontal="right" vertical="center" wrapText="1"/>
    </xf>
    <xf numFmtId="38" fontId="23" fillId="0" borderId="2" xfId="16" applyFont="1" applyFill="1" applyBorder="1" applyAlignment="1">
      <alignment horizontal="right" vertical="center" wrapText="1"/>
    </xf>
    <xf numFmtId="38" fontId="23" fillId="0" borderId="13" xfId="16" applyFont="1" applyFill="1" applyBorder="1" applyAlignment="1">
      <alignment horizontal="right" vertical="center" wrapText="1"/>
    </xf>
    <xf numFmtId="38" fontId="25" fillId="0" borderId="13" xfId="16" applyFont="1" applyFill="1" applyBorder="1" applyAlignment="1">
      <alignment horizontal="right" vertical="center" wrapText="1"/>
    </xf>
    <xf numFmtId="38" fontId="23" fillId="0" borderId="15" xfId="16" applyFont="1" applyFill="1" applyBorder="1" applyAlignment="1">
      <alignment horizontal="right" vertical="center" wrapText="1"/>
    </xf>
    <xf numFmtId="38" fontId="25" fillId="0" borderId="15" xfId="16" applyFont="1" applyFill="1" applyBorder="1" applyAlignment="1">
      <alignment horizontal="right" vertical="center" wrapText="1"/>
    </xf>
    <xf numFmtId="3" fontId="25" fillId="0" borderId="15" xfId="16" applyNumberFormat="1" applyFont="1" applyFill="1" applyBorder="1" applyAlignment="1">
      <alignment horizontal="right" vertical="center" wrapText="1"/>
    </xf>
    <xf numFmtId="3" fontId="25" fillId="0" borderId="16" xfId="16" applyNumberFormat="1" applyFont="1" applyFill="1" applyBorder="1" applyAlignment="1">
      <alignment horizontal="right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5" fillId="0" borderId="15" xfId="0" applyNumberFormat="1" applyFont="1" applyFill="1" applyBorder="1" applyAlignment="1">
      <alignment horizontal="right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5" fillId="0" borderId="13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0" fontId="25" fillId="0" borderId="2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 wrapText="1"/>
    </xf>
    <xf numFmtId="0" fontId="25" fillId="0" borderId="23" xfId="0" applyNumberFormat="1" applyFont="1" applyFill="1" applyBorder="1" applyAlignment="1">
      <alignment horizontal="right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distributed" vertical="center" wrapText="1"/>
    </xf>
    <xf numFmtId="0" fontId="27" fillId="0" borderId="26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right" vertical="center" wrapText="1"/>
    </xf>
    <xf numFmtId="3" fontId="28" fillId="0" borderId="27" xfId="16" applyNumberFormat="1" applyFont="1" applyFill="1" applyBorder="1" applyAlignment="1">
      <alignment horizontal="right" vertical="center" wrapText="1"/>
    </xf>
    <xf numFmtId="38" fontId="25" fillId="0" borderId="11" xfId="16" applyFont="1" applyFill="1" applyBorder="1" applyAlignment="1">
      <alignment horizontal="right" vertical="center" wrapText="1"/>
    </xf>
    <xf numFmtId="3" fontId="25" fillId="0" borderId="11" xfId="16" applyNumberFormat="1" applyFont="1" applyFill="1" applyBorder="1" applyAlignment="1">
      <alignment horizontal="right" vertical="center" wrapText="1"/>
    </xf>
    <xf numFmtId="3" fontId="23" fillId="0" borderId="11" xfId="16" applyNumberFormat="1" applyFont="1" applyFill="1" applyBorder="1" applyAlignment="1">
      <alignment horizontal="right" vertical="center" wrapText="1"/>
    </xf>
    <xf numFmtId="38" fontId="23" fillId="0" borderId="8" xfId="16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38" fontId="25" fillId="0" borderId="29" xfId="16" applyFont="1" applyFill="1" applyBorder="1" applyAlignment="1">
      <alignment horizontal="right" vertical="center" wrapText="1"/>
    </xf>
    <xf numFmtId="3" fontId="25" fillId="0" borderId="30" xfId="16" applyNumberFormat="1" applyFont="1" applyFill="1" applyBorder="1" applyAlignment="1">
      <alignment horizontal="right" vertical="center" wrapText="1"/>
    </xf>
    <xf numFmtId="3" fontId="25" fillId="0" borderId="31" xfId="16" applyNumberFormat="1" applyFont="1" applyFill="1" applyBorder="1" applyAlignment="1">
      <alignment horizontal="right" vertical="center" wrapText="1"/>
    </xf>
    <xf numFmtId="0" fontId="25" fillId="0" borderId="32" xfId="16" applyNumberFormat="1" applyFont="1" applyFill="1" applyBorder="1" applyAlignment="1">
      <alignment horizontal="right" vertical="center" wrapText="1"/>
    </xf>
    <xf numFmtId="0" fontId="25" fillId="0" borderId="33" xfId="16" applyNumberFormat="1" applyFont="1" applyFill="1" applyBorder="1" applyAlignment="1">
      <alignment horizontal="right" vertical="center" wrapText="1"/>
    </xf>
    <xf numFmtId="3" fontId="25" fillId="0" borderId="33" xfId="16" applyNumberFormat="1" applyFont="1" applyFill="1" applyBorder="1" applyAlignment="1">
      <alignment horizontal="right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38" fontId="23" fillId="0" borderId="29" xfId="16" applyFont="1" applyFill="1" applyBorder="1" applyAlignment="1">
      <alignment horizontal="right" vertical="center" wrapText="1"/>
    </xf>
    <xf numFmtId="38" fontId="23" fillId="0" borderId="30" xfId="16" applyFont="1" applyFill="1" applyBorder="1" applyAlignment="1">
      <alignment horizontal="right" vertical="center" wrapText="1"/>
    </xf>
    <xf numFmtId="3" fontId="23" fillId="0" borderId="31" xfId="16" applyNumberFormat="1" applyFont="1" applyFill="1" applyBorder="1" applyAlignment="1">
      <alignment horizontal="right" vertical="center" wrapText="1"/>
    </xf>
    <xf numFmtId="3" fontId="23" fillId="0" borderId="32" xfId="16" applyNumberFormat="1" applyFont="1" applyFill="1" applyBorder="1" applyAlignment="1">
      <alignment horizontal="right" vertical="center" wrapText="1"/>
    </xf>
    <xf numFmtId="3" fontId="23" fillId="0" borderId="33" xfId="16" applyNumberFormat="1" applyFont="1" applyFill="1" applyBorder="1" applyAlignment="1">
      <alignment horizontal="right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right" vertical="center" wrapText="1"/>
    </xf>
    <xf numFmtId="0" fontId="23" fillId="0" borderId="32" xfId="0" applyNumberFormat="1" applyFont="1" applyFill="1" applyBorder="1" applyAlignment="1">
      <alignment horizontal="right" vertical="center" wrapText="1"/>
    </xf>
    <xf numFmtId="0" fontId="23" fillId="0" borderId="33" xfId="0" applyNumberFormat="1" applyFont="1" applyFill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38" fontId="43" fillId="2" borderId="0" xfId="0" applyNumberFormat="1" applyFont="1" applyFill="1" applyAlignment="1">
      <alignment vertical="center"/>
    </xf>
    <xf numFmtId="0" fontId="18" fillId="2" borderId="6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3" fontId="8" fillId="2" borderId="14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87" fontId="32" fillId="0" borderId="26" xfId="16" applyNumberFormat="1" applyFont="1" applyFill="1" applyBorder="1" applyAlignment="1">
      <alignment horizontal="right" vertical="center" wrapText="1"/>
    </xf>
    <xf numFmtId="38" fontId="23" fillId="0" borderId="11" xfId="16" applyFont="1" applyFill="1" applyBorder="1" applyAlignment="1">
      <alignment horizontal="right" vertical="center" wrapText="1"/>
    </xf>
    <xf numFmtId="38" fontId="25" fillId="0" borderId="8" xfId="16" applyFont="1" applyFill="1" applyBorder="1" applyAlignment="1">
      <alignment horizontal="right" vertical="center" wrapText="1"/>
    </xf>
    <xf numFmtId="38" fontId="8" fillId="2" borderId="1" xfId="16" applyFont="1" applyFill="1" applyBorder="1" applyAlignment="1">
      <alignment horizontal="right" vertical="center" wrapText="1"/>
    </xf>
    <xf numFmtId="188" fontId="32" fillId="0" borderId="0" xfId="16" applyNumberFormat="1" applyFont="1" applyFill="1" applyBorder="1" applyAlignment="1">
      <alignment horizontal="right" vertical="center" wrapText="1"/>
    </xf>
    <xf numFmtId="38" fontId="34" fillId="0" borderId="0" xfId="16" applyFont="1" applyFill="1" applyBorder="1" applyAlignment="1">
      <alignment horizontal="center" vertical="center" wrapText="1"/>
    </xf>
    <xf numFmtId="185" fontId="32" fillId="0" borderId="0" xfId="16" applyNumberFormat="1" applyFont="1" applyFill="1" applyBorder="1" applyAlignment="1">
      <alignment horizontal="right" vertical="center" wrapText="1"/>
    </xf>
    <xf numFmtId="3" fontId="25" fillId="0" borderId="34" xfId="16" applyNumberFormat="1" applyFont="1" applyFill="1" applyBorder="1" applyAlignment="1">
      <alignment horizontal="right" vertical="center" wrapText="1"/>
    </xf>
    <xf numFmtId="3" fontId="25" fillId="0" borderId="35" xfId="16" applyNumberFormat="1" applyFont="1" applyFill="1" applyBorder="1" applyAlignment="1">
      <alignment horizontal="righ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38" fontId="8" fillId="2" borderId="16" xfId="16" applyFont="1" applyFill="1" applyBorder="1" applyAlignment="1">
      <alignment horizontal="right" vertical="center" wrapText="1"/>
    </xf>
    <xf numFmtId="38" fontId="8" fillId="2" borderId="14" xfId="16" applyFont="1" applyFill="1" applyBorder="1" applyAlignment="1">
      <alignment horizontal="right" vertical="center" wrapText="1"/>
    </xf>
    <xf numFmtId="38" fontId="8" fillId="2" borderId="7" xfId="16" applyFont="1" applyFill="1" applyBorder="1" applyAlignment="1">
      <alignment horizontal="right" vertical="center" wrapText="1"/>
    </xf>
    <xf numFmtId="38" fontId="8" fillId="2" borderId="9" xfId="16" applyFont="1" applyFill="1" applyBorder="1" applyAlignment="1">
      <alignment horizontal="right" vertical="center" wrapText="1"/>
    </xf>
    <xf numFmtId="0" fontId="8" fillId="2" borderId="36" xfId="0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right" vertical="center" wrapText="1"/>
    </xf>
    <xf numFmtId="3" fontId="8" fillId="2" borderId="38" xfId="0" applyNumberFormat="1" applyFont="1" applyFill="1" applyBorder="1" applyAlignment="1">
      <alignment horizontal="right" vertical="center" wrapText="1"/>
    </xf>
    <xf numFmtId="3" fontId="8" fillId="2" borderId="34" xfId="0" applyNumberFormat="1" applyFont="1" applyFill="1" applyBorder="1" applyAlignment="1">
      <alignment horizontal="right" vertical="center" wrapText="1"/>
    </xf>
    <xf numFmtId="3" fontId="8" fillId="2" borderId="39" xfId="0" applyNumberFormat="1" applyFont="1" applyFill="1" applyBorder="1" applyAlignment="1">
      <alignment horizontal="right" vertical="center" wrapText="1"/>
    </xf>
    <xf numFmtId="3" fontId="8" fillId="2" borderId="35" xfId="0" applyNumberFormat="1" applyFont="1" applyFill="1" applyBorder="1" applyAlignment="1">
      <alignment horizontal="right" vertical="center" wrapText="1"/>
    </xf>
    <xf numFmtId="38" fontId="25" fillId="0" borderId="5" xfId="16" applyFont="1" applyFill="1" applyBorder="1" applyAlignment="1">
      <alignment horizontal="right" vertical="center" wrapText="1"/>
    </xf>
    <xf numFmtId="38" fontId="25" fillId="0" borderId="2" xfId="16" applyFont="1" applyFill="1" applyBorder="1" applyAlignment="1">
      <alignment horizontal="right" vertical="center" wrapText="1"/>
    </xf>
    <xf numFmtId="38" fontId="28" fillId="0" borderId="10" xfId="16" applyFont="1" applyFill="1" applyBorder="1" applyAlignment="1">
      <alignment horizontal="right" vertical="center" wrapText="1"/>
    </xf>
    <xf numFmtId="0" fontId="28" fillId="0" borderId="10" xfId="16" applyNumberFormat="1" applyFont="1" applyFill="1" applyBorder="1" applyAlignment="1">
      <alignment horizontal="right" vertical="center" wrapText="1"/>
    </xf>
    <xf numFmtId="3" fontId="47" fillId="0" borderId="8" xfId="0" applyNumberFormat="1" applyFont="1" applyFill="1" applyBorder="1" applyAlignment="1">
      <alignment horizontal="right" vertical="center" wrapText="1"/>
    </xf>
    <xf numFmtId="38" fontId="48" fillId="0" borderId="0" xfId="16" applyFont="1" applyFill="1" applyAlignment="1">
      <alignment vertical="center"/>
    </xf>
    <xf numFmtId="3" fontId="28" fillId="0" borderId="10" xfId="16" applyNumberFormat="1" applyFont="1" applyFill="1" applyBorder="1" applyAlignment="1">
      <alignment horizontal="right" vertical="center" wrapText="1"/>
    </xf>
    <xf numFmtId="38" fontId="32" fillId="0" borderId="40" xfId="16" applyFont="1" applyFill="1" applyBorder="1" applyAlignment="1">
      <alignment horizontal="right" vertical="center" wrapText="1"/>
    </xf>
    <xf numFmtId="38" fontId="32" fillId="0" borderId="15" xfId="16" applyFont="1" applyFill="1" applyBorder="1" applyAlignment="1">
      <alignment horizontal="right" vertical="center" wrapText="1"/>
    </xf>
    <xf numFmtId="38" fontId="33" fillId="0" borderId="40" xfId="16" applyFont="1" applyFill="1" applyBorder="1" applyAlignment="1">
      <alignment horizontal="right" vertical="center" wrapText="1"/>
    </xf>
    <xf numFmtId="38" fontId="33" fillId="0" borderId="15" xfId="16" applyFont="1" applyFill="1" applyBorder="1" applyAlignment="1">
      <alignment horizontal="right" vertical="center" wrapText="1"/>
    </xf>
    <xf numFmtId="38" fontId="32" fillId="0" borderId="40" xfId="16" applyFont="1" applyFill="1" applyBorder="1" applyAlignment="1">
      <alignment horizontal="right" vertical="center" shrinkToFit="1"/>
    </xf>
    <xf numFmtId="38" fontId="32" fillId="0" borderId="41" xfId="16" applyFont="1" applyFill="1" applyBorder="1" applyAlignment="1">
      <alignment horizontal="right" vertical="center" shrinkToFit="1"/>
    </xf>
    <xf numFmtId="38" fontId="32" fillId="0" borderId="42" xfId="16" applyFont="1" applyFill="1" applyBorder="1" applyAlignment="1">
      <alignment horizontal="right" vertical="center" shrinkToFit="1"/>
    </xf>
    <xf numFmtId="38" fontId="32" fillId="0" borderId="43" xfId="16" applyFont="1" applyFill="1" applyBorder="1" applyAlignment="1">
      <alignment horizontal="right" vertical="center" shrinkToFit="1"/>
    </xf>
    <xf numFmtId="38" fontId="32" fillId="0" borderId="29" xfId="16" applyFont="1" applyFill="1" applyBorder="1" applyAlignment="1">
      <alignment horizontal="right" vertical="center" wrapText="1"/>
    </xf>
    <xf numFmtId="38" fontId="32" fillId="0" borderId="32" xfId="16" applyFont="1" applyFill="1" applyBorder="1" applyAlignment="1">
      <alignment horizontal="right" vertical="center" wrapText="1"/>
    </xf>
    <xf numFmtId="186" fontId="32" fillId="0" borderId="44" xfId="16" applyNumberFormat="1" applyFont="1" applyFill="1" applyBorder="1" applyAlignment="1">
      <alignment horizontal="right" vertical="center" wrapText="1"/>
    </xf>
    <xf numFmtId="186" fontId="34" fillId="0" borderId="45" xfId="16" applyNumberFormat="1" applyFont="1" applyFill="1" applyBorder="1" applyAlignment="1">
      <alignment horizontal="center" vertical="center" wrapText="1"/>
    </xf>
    <xf numFmtId="186" fontId="34" fillId="0" borderId="46" xfId="16" applyNumberFormat="1" applyFont="1" applyFill="1" applyBorder="1" applyAlignment="1">
      <alignment horizontal="center" vertical="center" wrapText="1"/>
    </xf>
    <xf numFmtId="38" fontId="34" fillId="0" borderId="45" xfId="16" applyFont="1" applyFill="1" applyBorder="1" applyAlignment="1">
      <alignment horizontal="center" vertical="center" wrapText="1"/>
    </xf>
    <xf numFmtId="186" fontId="32" fillId="0" borderId="47" xfId="16" applyNumberFormat="1" applyFont="1" applyFill="1" applyBorder="1" applyAlignment="1">
      <alignment horizontal="right" vertical="center" wrapText="1"/>
    </xf>
    <xf numFmtId="186" fontId="34" fillId="0" borderId="48" xfId="16" applyNumberFormat="1" applyFont="1" applyFill="1" applyBorder="1" applyAlignment="1">
      <alignment horizontal="center" vertical="center" wrapText="1"/>
    </xf>
    <xf numFmtId="187" fontId="32" fillId="0" borderId="49" xfId="16" applyNumberFormat="1" applyFont="1" applyFill="1" applyBorder="1" applyAlignment="1">
      <alignment horizontal="right" vertical="center" wrapText="1"/>
    </xf>
    <xf numFmtId="187" fontId="32" fillId="0" borderId="10" xfId="16" applyNumberFormat="1" applyFont="1" applyFill="1" applyBorder="1" applyAlignment="1">
      <alignment horizontal="right" vertical="center" wrapText="1"/>
    </xf>
    <xf numFmtId="38" fontId="32" fillId="0" borderId="10" xfId="16" applyFont="1" applyFill="1" applyBorder="1" applyAlignment="1">
      <alignment horizontal="right" vertical="center" wrapText="1"/>
    </xf>
    <xf numFmtId="38" fontId="32" fillId="0" borderId="50" xfId="16" applyFont="1" applyFill="1" applyBorder="1" applyAlignment="1">
      <alignment horizontal="right" vertical="center" shrinkToFit="1"/>
    </xf>
    <xf numFmtId="184" fontId="28" fillId="0" borderId="8" xfId="0" applyNumberFormat="1" applyFont="1" applyFill="1" applyBorder="1" applyAlignment="1">
      <alignment vertical="center" wrapText="1"/>
    </xf>
    <xf numFmtId="184" fontId="28" fillId="0" borderId="26" xfId="0" applyNumberFormat="1" applyFont="1" applyFill="1" applyBorder="1" applyAlignment="1">
      <alignment vertical="center" wrapText="1"/>
    </xf>
    <xf numFmtId="184" fontId="29" fillId="0" borderId="8" xfId="0" applyNumberFormat="1" applyFont="1" applyFill="1" applyBorder="1" applyAlignment="1">
      <alignment vertical="center" wrapText="1"/>
    </xf>
    <xf numFmtId="184" fontId="29" fillId="0" borderId="26" xfId="0" applyNumberFormat="1" applyFont="1" applyFill="1" applyBorder="1" applyAlignment="1">
      <alignment vertical="center" wrapText="1"/>
    </xf>
    <xf numFmtId="184" fontId="28" fillId="0" borderId="51" xfId="0" applyNumberFormat="1" applyFont="1" applyFill="1" applyBorder="1" applyAlignment="1">
      <alignment vertical="center" wrapText="1"/>
    </xf>
    <xf numFmtId="184" fontId="28" fillId="0" borderId="52" xfId="0" applyNumberFormat="1" applyFont="1" applyFill="1" applyBorder="1" applyAlignment="1">
      <alignment vertical="center" wrapText="1"/>
    </xf>
    <xf numFmtId="184" fontId="28" fillId="0" borderId="10" xfId="0" applyNumberFormat="1" applyFont="1" applyFill="1" applyBorder="1" applyAlignment="1">
      <alignment vertical="center" wrapText="1"/>
    </xf>
    <xf numFmtId="184" fontId="28" fillId="0" borderId="49" xfId="0" applyNumberFormat="1" applyFont="1" applyFill="1" applyBorder="1" applyAlignment="1">
      <alignment vertical="center" wrapText="1"/>
    </xf>
    <xf numFmtId="184" fontId="28" fillId="0" borderId="27" xfId="0" applyNumberFormat="1" applyFont="1" applyFill="1" applyBorder="1" applyAlignment="1">
      <alignment vertical="center" wrapText="1"/>
    </xf>
    <xf numFmtId="184" fontId="28" fillId="0" borderId="53" xfId="0" applyNumberFormat="1" applyFont="1" applyFill="1" applyBorder="1" applyAlignment="1">
      <alignment vertical="center" wrapText="1"/>
    </xf>
    <xf numFmtId="0" fontId="23" fillId="0" borderId="8" xfId="0" applyNumberFormat="1" applyFont="1" applyFill="1" applyBorder="1" applyAlignment="1">
      <alignment horizontal="distributed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Continuous" vertical="center" wrapText="1"/>
    </xf>
    <xf numFmtId="0" fontId="25" fillId="0" borderId="11" xfId="0" applyNumberFormat="1" applyFont="1" applyFill="1" applyBorder="1" applyAlignment="1">
      <alignment horizontal="centerContinuous" vertical="center" wrapText="1"/>
    </xf>
    <xf numFmtId="0" fontId="25" fillId="0" borderId="54" xfId="0" applyNumberFormat="1" applyFont="1" applyFill="1" applyBorder="1" applyAlignment="1">
      <alignment horizontal="centerContinuous" vertical="center" wrapText="1"/>
    </xf>
    <xf numFmtId="0" fontId="25" fillId="0" borderId="55" xfId="0" applyNumberFormat="1" applyFont="1" applyFill="1" applyBorder="1" applyAlignment="1">
      <alignment horizontal="centerContinuous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right" vertical="center" shrinkToFit="1"/>
    </xf>
    <xf numFmtId="3" fontId="13" fillId="0" borderId="8" xfId="16" applyNumberFormat="1" applyFont="1" applyFill="1" applyBorder="1" applyAlignment="1">
      <alignment horizontal="right" vertical="center" shrinkToFit="1"/>
    </xf>
    <xf numFmtId="184" fontId="13" fillId="0" borderId="8" xfId="0" applyNumberFormat="1" applyFont="1" applyFill="1" applyBorder="1" applyAlignment="1">
      <alignment vertical="center" wrapText="1"/>
    </xf>
    <xf numFmtId="184" fontId="13" fillId="0" borderId="26" xfId="0" applyNumberFormat="1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horizontal="right" vertical="center" wrapText="1"/>
    </xf>
    <xf numFmtId="184" fontId="14" fillId="0" borderId="8" xfId="0" applyNumberFormat="1" applyFont="1" applyFill="1" applyBorder="1" applyAlignment="1">
      <alignment vertical="center" wrapText="1"/>
    </xf>
    <xf numFmtId="184" fontId="14" fillId="0" borderId="26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38" fontId="34" fillId="0" borderId="8" xfId="0" applyNumberFormat="1" applyFont="1" applyFill="1" applyBorder="1" applyAlignment="1">
      <alignment vertical="center"/>
    </xf>
    <xf numFmtId="38" fontId="17" fillId="0" borderId="8" xfId="16" applyFont="1" applyFill="1" applyBorder="1" applyAlignment="1">
      <alignment horizontal="right" vertical="center" wrapText="1"/>
    </xf>
    <xf numFmtId="38" fontId="12" fillId="0" borderId="8" xfId="16" applyFont="1" applyFill="1" applyBorder="1" applyAlignment="1">
      <alignment horizontal="right" vertical="center" wrapText="1"/>
    </xf>
    <xf numFmtId="38" fontId="16" fillId="0" borderId="8" xfId="16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38" fontId="16" fillId="0" borderId="8" xfId="16" applyFont="1" applyFill="1" applyBorder="1" applyAlignment="1">
      <alignment horizontal="right" vertical="center" wrapText="1"/>
    </xf>
    <xf numFmtId="38" fontId="34" fillId="0" borderId="8" xfId="16" applyFont="1" applyFill="1" applyBorder="1" applyAlignment="1">
      <alignment vertical="center"/>
    </xf>
    <xf numFmtId="38" fontId="8" fillId="0" borderId="8" xfId="16" applyFont="1" applyFill="1" applyBorder="1" applyAlignment="1">
      <alignment horizontal="right" vertical="center" wrapText="1"/>
    </xf>
    <xf numFmtId="0" fontId="34" fillId="0" borderId="8" xfId="0" applyFont="1" applyFill="1" applyBorder="1" applyAlignment="1">
      <alignment vertical="center"/>
    </xf>
    <xf numFmtId="38" fontId="15" fillId="0" borderId="10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 wrapText="1"/>
    </xf>
    <xf numFmtId="38" fontId="12" fillId="0" borderId="39" xfId="16" applyFont="1" applyFill="1" applyBorder="1" applyAlignment="1">
      <alignment horizontal="right" vertical="center" wrapText="1"/>
    </xf>
    <xf numFmtId="3" fontId="12" fillId="0" borderId="39" xfId="16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3" fontId="8" fillId="0" borderId="9" xfId="16" applyNumberFormat="1" applyFont="1" applyFill="1" applyBorder="1" applyAlignment="1">
      <alignment horizontal="right" vertical="center" wrapText="1"/>
    </xf>
    <xf numFmtId="38" fontId="8" fillId="0" borderId="1" xfId="16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4" fontId="14" fillId="0" borderId="54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31" fillId="0" borderId="59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 vertical="center" wrapText="1"/>
    </xf>
    <xf numFmtId="3" fontId="14" fillId="0" borderId="32" xfId="0" applyNumberFormat="1" applyFont="1" applyFill="1" applyBorder="1" applyAlignment="1">
      <alignment horizontal="right" vertical="center" wrapText="1"/>
    </xf>
    <xf numFmtId="184" fontId="14" fillId="0" borderId="55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8" fillId="0" borderId="29" xfId="0" applyNumberFormat="1" applyFont="1" applyFill="1" applyBorder="1" applyAlignment="1">
      <alignment horizontal="center" vertical="center" wrapText="1"/>
    </xf>
    <xf numFmtId="0" fontId="25" fillId="0" borderId="61" xfId="0" applyNumberFormat="1" applyFont="1" applyFill="1" applyBorder="1" applyAlignment="1">
      <alignment horizontal="distributed" vertical="center" wrapText="1"/>
    </xf>
    <xf numFmtId="0" fontId="25" fillId="0" borderId="15" xfId="0" applyNumberFormat="1" applyFont="1" applyFill="1" applyBorder="1" applyAlignment="1">
      <alignment horizontal="distributed" vertical="center" wrapText="1"/>
    </xf>
    <xf numFmtId="0" fontId="8" fillId="0" borderId="6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5" fillId="0" borderId="63" xfId="0" applyNumberFormat="1" applyFont="1" applyFill="1" applyBorder="1" applyAlignment="1">
      <alignment horizontal="center" vertical="center" wrapText="1"/>
    </xf>
    <xf numFmtId="0" fontId="49" fillId="0" borderId="6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distributed" vertical="center" wrapText="1"/>
    </xf>
    <xf numFmtId="0" fontId="25" fillId="0" borderId="65" xfId="0" applyNumberFormat="1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horizontal="distributed" vertical="center"/>
    </xf>
    <xf numFmtId="0" fontId="25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5" fillId="0" borderId="66" xfId="0" applyNumberFormat="1" applyFont="1" applyFill="1" applyBorder="1" applyAlignment="1">
      <alignment horizontal="distributed" vertical="center" wrapText="1"/>
    </xf>
    <xf numFmtId="0" fontId="20" fillId="0" borderId="27" xfId="0" applyFont="1" applyFill="1" applyBorder="1" applyAlignment="1">
      <alignment horizontal="distributed" vertical="center" wrapText="1"/>
    </xf>
    <xf numFmtId="0" fontId="25" fillId="0" borderId="65" xfId="0" applyNumberFormat="1" applyFont="1" applyFill="1" applyBorder="1" applyAlignment="1">
      <alignment horizontal="distributed" vertical="center" wrapText="1"/>
    </xf>
    <xf numFmtId="0" fontId="24" fillId="0" borderId="67" xfId="0" applyFont="1" applyBorder="1" applyAlignment="1">
      <alignment vertical="center"/>
    </xf>
    <xf numFmtId="0" fontId="23" fillId="0" borderId="68" xfId="0" applyNumberFormat="1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69" xfId="0" applyNumberFormat="1" applyFont="1" applyFill="1" applyBorder="1" applyAlignment="1">
      <alignment horizontal="left" vertical="center" wrapText="1"/>
    </xf>
    <xf numFmtId="0" fontId="24" fillId="0" borderId="70" xfId="0" applyFont="1" applyBorder="1" applyAlignment="1">
      <alignment vertical="center"/>
    </xf>
    <xf numFmtId="0" fontId="23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3" fillId="0" borderId="71" xfId="0" applyNumberFormat="1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58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5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74" xfId="0" applyNumberFormat="1" applyFont="1" applyFill="1" applyBorder="1" applyAlignment="1">
      <alignment horizontal="left" vertical="center" wrapText="1"/>
    </xf>
    <xf numFmtId="184" fontId="8" fillId="0" borderId="32" xfId="0" applyNumberFormat="1" applyFont="1" applyFill="1" applyBorder="1" applyAlignment="1">
      <alignment horizontal="center" vertical="center" wrapText="1"/>
    </xf>
    <xf numFmtId="184" fontId="18" fillId="0" borderId="11" xfId="0" applyNumberFormat="1" applyFont="1" applyFill="1" applyBorder="1" applyAlignment="1">
      <alignment horizontal="center" vertical="center" wrapText="1"/>
    </xf>
    <xf numFmtId="184" fontId="18" fillId="0" borderId="32" xfId="0" applyNumberFormat="1" applyFont="1" applyFill="1" applyBorder="1" applyAlignment="1">
      <alignment horizontal="center" vertical="center" wrapText="1"/>
    </xf>
    <xf numFmtId="184" fontId="14" fillId="0" borderId="11" xfId="0" applyNumberFormat="1" applyFont="1" applyFill="1" applyBorder="1" applyAlignment="1">
      <alignment horizontal="center" vertical="center" wrapText="1"/>
    </xf>
    <xf numFmtId="184" fontId="14" fillId="0" borderId="3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7" fillId="0" borderId="7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7" fillId="0" borderId="25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177" fontId="27" fillId="0" borderId="25" xfId="0" applyNumberFormat="1" applyFont="1" applyFill="1" applyBorder="1" applyAlignment="1">
      <alignment horizontal="center" vertical="center" wrapText="1"/>
    </xf>
    <xf numFmtId="177" fontId="27" fillId="0" borderId="8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28" fillId="0" borderId="63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28" fillId="0" borderId="65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25" fillId="0" borderId="6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38" fontId="15" fillId="0" borderId="27" xfId="0" applyNumberFormat="1" applyFont="1" applyFill="1" applyBorder="1" applyAlignment="1">
      <alignment horizontal="center" vertical="center"/>
    </xf>
    <xf numFmtId="38" fontId="15" fillId="0" borderId="53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 wrapText="1"/>
    </xf>
    <xf numFmtId="0" fontId="28" fillId="0" borderId="60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3" fillId="0" borderId="76" xfId="0" applyNumberFormat="1" applyFont="1" applyFill="1" applyBorder="1" applyAlignment="1">
      <alignment horizontal="center" vertical="center" wrapText="1"/>
    </xf>
    <xf numFmtId="0" fontId="23" fillId="0" borderId="77" xfId="0" applyNumberFormat="1" applyFont="1" applyFill="1" applyBorder="1" applyAlignment="1">
      <alignment horizontal="center" vertical="center" wrapText="1"/>
    </xf>
    <xf numFmtId="0" fontId="35" fillId="0" borderId="78" xfId="0" applyNumberFormat="1" applyFont="1" applyFill="1" applyBorder="1" applyAlignment="1">
      <alignment horizontal="center" vertical="center" wrapText="1"/>
    </xf>
    <xf numFmtId="0" fontId="35" fillId="0" borderId="79" xfId="0" applyNumberFormat="1" applyFont="1" applyFill="1" applyBorder="1" applyAlignment="1">
      <alignment horizontal="center" vertical="center" wrapText="1"/>
    </xf>
    <xf numFmtId="0" fontId="35" fillId="0" borderId="80" xfId="0" applyNumberFormat="1" applyFont="1" applyFill="1" applyBorder="1" applyAlignment="1">
      <alignment horizontal="center" vertical="center" wrapText="1"/>
    </xf>
    <xf numFmtId="0" fontId="35" fillId="0" borderId="8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72" xfId="0" applyNumberFormat="1" applyFont="1" applyFill="1" applyBorder="1" applyAlignment="1">
      <alignment horizontal="center" vertical="center" wrapText="1"/>
    </xf>
    <xf numFmtId="0" fontId="23" fillId="0" borderId="73" xfId="0" applyNumberFormat="1" applyFont="1" applyFill="1" applyBorder="1" applyAlignment="1">
      <alignment horizontal="center" vertical="center" wrapText="1"/>
    </xf>
    <xf numFmtId="189" fontId="23" fillId="0" borderId="8" xfId="16" applyNumberFormat="1" applyFont="1" applyFill="1" applyBorder="1" applyAlignment="1">
      <alignment horizontal="right" vertical="center" wrapText="1"/>
    </xf>
    <xf numFmtId="189" fontId="23" fillId="0" borderId="5" xfId="16" applyNumberFormat="1" applyFont="1" applyFill="1" applyBorder="1" applyAlignment="1">
      <alignment horizontal="right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189" fontId="23" fillId="0" borderId="13" xfId="16" applyNumberFormat="1" applyFont="1" applyFill="1" applyBorder="1" applyAlignment="1">
      <alignment horizontal="right" vertical="center" wrapText="1"/>
    </xf>
    <xf numFmtId="189" fontId="23" fillId="0" borderId="82" xfId="16" applyNumberFormat="1" applyFont="1" applyFill="1" applyBorder="1" applyAlignment="1">
      <alignment horizontal="right" vertical="center" wrapText="1"/>
    </xf>
    <xf numFmtId="189" fontId="12" fillId="0" borderId="9" xfId="16" applyNumberFormat="1" applyFont="1" applyFill="1" applyBorder="1" applyAlignment="1">
      <alignment horizontal="right" vertical="center" wrapText="1"/>
    </xf>
    <xf numFmtId="189" fontId="12" fillId="0" borderId="1" xfId="16" applyNumberFormat="1" applyFont="1" applyFill="1" applyBorder="1" applyAlignment="1">
      <alignment horizontal="right" vertical="center" wrapText="1"/>
    </xf>
    <xf numFmtId="189" fontId="23" fillId="0" borderId="21" xfId="16" applyNumberFormat="1" applyFont="1" applyFill="1" applyBorder="1" applyAlignment="1">
      <alignment horizontal="right" vertical="center" wrapText="1"/>
    </xf>
    <xf numFmtId="189" fontId="23" fillId="0" borderId="83" xfId="16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0" borderId="58" xfId="0" applyFont="1" applyBorder="1" applyAlignment="1">
      <alignment horizontal="left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3" fontId="23" fillId="0" borderId="9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590550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19225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（２）所得割額に関する累年比較</a:t>
          </a:r>
        </a:p>
      </xdr:txBody>
    </xdr:sp>
    <xdr:clientData/>
  </xdr:twoCellAnchor>
  <xdr:twoCellAnchor>
    <xdr:from>
      <xdr:col>9</xdr:col>
      <xdr:colOff>66675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925925" y="14192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3</xdr:col>
      <xdr:colOff>304800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33366075"/>
          <a:ext cx="543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（注）上記のうち※のものは特別減税実施後の額</a:t>
          </a:r>
        </a:p>
      </xdr:txBody>
    </xdr:sp>
    <xdr:clientData/>
  </xdr:twoCellAnchor>
  <xdr:twoCellAnchor>
    <xdr:from>
      <xdr:col>4</xdr:col>
      <xdr:colOff>295275</xdr:colOff>
      <xdr:row>39</xdr:row>
      <xdr:rowOff>0</xdr:rowOff>
    </xdr:from>
    <xdr:to>
      <xdr:col>4</xdr:col>
      <xdr:colOff>628650</xdr:colOff>
      <xdr:row>39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72400" y="333660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－35－</a:t>
          </a:r>
        </a:p>
      </xdr:txBody>
    </xdr:sp>
    <xdr:clientData/>
  </xdr:twoCellAnchor>
  <xdr:twoCellAnchor>
    <xdr:from>
      <xdr:col>2</xdr:col>
      <xdr:colOff>152400</xdr:colOff>
      <xdr:row>38</xdr:row>
      <xdr:rowOff>342900</xdr:rowOff>
    </xdr:from>
    <xdr:to>
      <xdr:col>2</xdr:col>
      <xdr:colOff>628650</xdr:colOff>
      <xdr:row>38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2962275" y="325659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38</xdr:row>
      <xdr:rowOff>323850</xdr:rowOff>
    </xdr:from>
    <xdr:to>
      <xdr:col>3</xdr:col>
      <xdr:colOff>609600</xdr:colOff>
      <xdr:row>38</xdr:row>
      <xdr:rowOff>704850</xdr:rowOff>
    </xdr:to>
    <xdr:sp>
      <xdr:nvSpPr>
        <xdr:cNvPr id="6" name="Rectangle 6"/>
        <xdr:cNvSpPr>
          <a:spLocks/>
        </xdr:cNvSpPr>
      </xdr:nvSpPr>
      <xdr:spPr>
        <a:xfrm>
          <a:off x="5276850" y="325469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7" name="Rectangle 7"/>
        <xdr:cNvSpPr>
          <a:spLocks/>
        </xdr:cNvSpPr>
      </xdr:nvSpPr>
      <xdr:spPr>
        <a:xfrm>
          <a:off x="7629525" y="325659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38</xdr:row>
      <xdr:rowOff>342900</xdr:rowOff>
    </xdr:from>
    <xdr:to>
      <xdr:col>5</xdr:col>
      <xdr:colOff>628650</xdr:colOff>
      <xdr:row>38</xdr:row>
      <xdr:rowOff>723900</xdr:rowOff>
    </xdr:to>
    <xdr:sp>
      <xdr:nvSpPr>
        <xdr:cNvPr id="8" name="Rectangle 8"/>
        <xdr:cNvSpPr>
          <a:spLocks/>
        </xdr:cNvSpPr>
      </xdr:nvSpPr>
      <xdr:spPr>
        <a:xfrm>
          <a:off x="9963150" y="325659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152400</xdr:colOff>
      <xdr:row>38</xdr:row>
      <xdr:rowOff>342900</xdr:rowOff>
    </xdr:from>
    <xdr:to>
      <xdr:col>2</xdr:col>
      <xdr:colOff>628650</xdr:colOff>
      <xdr:row>38</xdr:row>
      <xdr:rowOff>723900</xdr:rowOff>
    </xdr:to>
    <xdr:sp>
      <xdr:nvSpPr>
        <xdr:cNvPr id="9" name="Rectangle 9"/>
        <xdr:cNvSpPr>
          <a:spLocks/>
        </xdr:cNvSpPr>
      </xdr:nvSpPr>
      <xdr:spPr>
        <a:xfrm>
          <a:off x="2962275" y="325659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38</xdr:row>
      <xdr:rowOff>323850</xdr:rowOff>
    </xdr:from>
    <xdr:to>
      <xdr:col>3</xdr:col>
      <xdr:colOff>609600</xdr:colOff>
      <xdr:row>38</xdr:row>
      <xdr:rowOff>704850</xdr:rowOff>
    </xdr:to>
    <xdr:sp>
      <xdr:nvSpPr>
        <xdr:cNvPr id="10" name="Rectangle 10"/>
        <xdr:cNvSpPr>
          <a:spLocks/>
        </xdr:cNvSpPr>
      </xdr:nvSpPr>
      <xdr:spPr>
        <a:xfrm>
          <a:off x="5276850" y="325469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11" name="Rectangle 11"/>
        <xdr:cNvSpPr>
          <a:spLocks/>
        </xdr:cNvSpPr>
      </xdr:nvSpPr>
      <xdr:spPr>
        <a:xfrm>
          <a:off x="7629525" y="325659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38</xdr:row>
      <xdr:rowOff>342900</xdr:rowOff>
    </xdr:from>
    <xdr:to>
      <xdr:col>5</xdr:col>
      <xdr:colOff>628650</xdr:colOff>
      <xdr:row>38</xdr:row>
      <xdr:rowOff>723900</xdr:rowOff>
    </xdr:to>
    <xdr:sp>
      <xdr:nvSpPr>
        <xdr:cNvPr id="12" name="Rectangle 12"/>
        <xdr:cNvSpPr>
          <a:spLocks/>
        </xdr:cNvSpPr>
      </xdr:nvSpPr>
      <xdr:spPr>
        <a:xfrm>
          <a:off x="9963150" y="325659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352425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902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7</xdr:col>
      <xdr:colOff>333375</xdr:colOff>
      <xdr:row>27</xdr:row>
      <xdr:rowOff>0</xdr:rowOff>
    </xdr:from>
    <xdr:to>
      <xdr:col>8</xdr:col>
      <xdr:colOff>304800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10650" y="330041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－36－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267" t="s">
        <v>102</v>
      </c>
      <c r="B1" s="267"/>
      <c r="C1" s="267"/>
      <c r="D1" s="267"/>
      <c r="E1" s="267"/>
      <c r="F1" s="267"/>
      <c r="G1" s="267"/>
      <c r="H1" s="267"/>
    </row>
    <row r="2" spans="1:8" ht="19.5" customHeight="1">
      <c r="A2" s="14"/>
      <c r="B2" s="14"/>
      <c r="C2" s="14"/>
      <c r="D2" s="14"/>
      <c r="E2" s="14"/>
      <c r="F2" s="14"/>
      <c r="G2" s="14"/>
      <c r="H2" s="14"/>
    </row>
    <row r="3" spans="1:8" ht="19.5" customHeight="1">
      <c r="A3" s="277" t="s">
        <v>107</v>
      </c>
      <c r="B3" s="277"/>
      <c r="C3" s="277"/>
      <c r="D3" s="277"/>
      <c r="E3" s="15"/>
      <c r="F3" s="15"/>
      <c r="G3" s="275" t="s">
        <v>109</v>
      </c>
      <c r="H3" s="275"/>
    </row>
    <row r="4" spans="1:8" ht="19.5" customHeight="1" thickBot="1">
      <c r="A4" s="278"/>
      <c r="B4" s="278"/>
      <c r="C4" s="278"/>
      <c r="D4" s="278"/>
      <c r="E4" s="15"/>
      <c r="F4" s="15"/>
      <c r="G4" s="276"/>
      <c r="H4" s="276"/>
    </row>
    <row r="5" spans="1:8" s="2" customFormat="1" ht="49.5" customHeight="1">
      <c r="A5" s="268" t="s">
        <v>186</v>
      </c>
      <c r="B5" s="270" t="s">
        <v>104</v>
      </c>
      <c r="C5" s="271"/>
      <c r="D5" s="272" t="s">
        <v>137</v>
      </c>
      <c r="E5" s="273"/>
      <c r="F5" s="274"/>
      <c r="G5" s="272" t="s">
        <v>0</v>
      </c>
      <c r="H5" s="274"/>
    </row>
    <row r="6" spans="1:8" s="2" customFormat="1" ht="49.5" customHeight="1" thickBot="1">
      <c r="A6" s="269"/>
      <c r="B6" s="120" t="s">
        <v>1</v>
      </c>
      <c r="C6" s="85" t="s">
        <v>187</v>
      </c>
      <c r="D6" s="106" t="s">
        <v>1</v>
      </c>
      <c r="E6" s="85" t="s">
        <v>187</v>
      </c>
      <c r="F6" s="121" t="s">
        <v>2</v>
      </c>
      <c r="G6" s="106" t="s">
        <v>1</v>
      </c>
      <c r="H6" s="121" t="s">
        <v>187</v>
      </c>
    </row>
    <row r="7" spans="1:8" s="2" customFormat="1" ht="64.5" customHeight="1">
      <c r="A7" s="114" t="s">
        <v>3</v>
      </c>
      <c r="B7" s="115">
        <v>16489254</v>
      </c>
      <c r="C7" s="116">
        <v>16136243</v>
      </c>
      <c r="D7" s="117">
        <v>783259</v>
      </c>
      <c r="E7" s="118">
        <v>191971</v>
      </c>
      <c r="F7" s="119">
        <v>48889</v>
      </c>
      <c r="G7" s="117">
        <f>B7+D7</f>
        <v>17272513</v>
      </c>
      <c r="H7" s="119">
        <f>C7+E7</f>
        <v>16328214</v>
      </c>
    </row>
    <row r="8" spans="1:8" s="2" customFormat="1" ht="64.5" customHeight="1">
      <c r="A8" s="80" t="s">
        <v>4</v>
      </c>
      <c r="B8" s="76">
        <v>2077942</v>
      </c>
      <c r="C8" s="74">
        <v>2013458</v>
      </c>
      <c r="D8" s="72">
        <v>117235</v>
      </c>
      <c r="E8" s="24">
        <v>31587</v>
      </c>
      <c r="F8" s="19">
        <v>2775</v>
      </c>
      <c r="G8" s="117">
        <f aca="true" t="shared" si="0" ref="G8:G18">B8+D8</f>
        <v>2195177</v>
      </c>
      <c r="H8" s="119">
        <f aca="true" t="shared" si="1" ref="H8:H18">C8+E8</f>
        <v>2045045</v>
      </c>
    </row>
    <row r="9" spans="1:8" s="2" customFormat="1" ht="64.5" customHeight="1">
      <c r="A9" s="80" t="s">
        <v>5</v>
      </c>
      <c r="B9" s="77">
        <v>3205488</v>
      </c>
      <c r="C9" s="70">
        <v>3125487</v>
      </c>
      <c r="D9" s="18">
        <v>162067</v>
      </c>
      <c r="E9" s="56">
        <v>45218</v>
      </c>
      <c r="F9" s="19">
        <v>8358</v>
      </c>
      <c r="G9" s="117">
        <f t="shared" si="0"/>
        <v>3367555</v>
      </c>
      <c r="H9" s="119">
        <f t="shared" si="1"/>
        <v>3170705</v>
      </c>
    </row>
    <row r="10" spans="1:8" s="2" customFormat="1" ht="64.5" customHeight="1">
      <c r="A10" s="17" t="s">
        <v>6</v>
      </c>
      <c r="B10" s="77">
        <v>2046824</v>
      </c>
      <c r="C10" s="70">
        <v>1990837</v>
      </c>
      <c r="D10" s="72">
        <v>122782</v>
      </c>
      <c r="E10" s="56">
        <v>31582</v>
      </c>
      <c r="F10" s="23">
        <v>3715</v>
      </c>
      <c r="G10" s="117">
        <f t="shared" si="0"/>
        <v>2169606</v>
      </c>
      <c r="H10" s="119">
        <f t="shared" si="1"/>
        <v>2022419</v>
      </c>
    </row>
    <row r="11" spans="1:8" s="2" customFormat="1" ht="64.5" customHeight="1">
      <c r="A11" s="80" t="s">
        <v>7</v>
      </c>
      <c r="B11" s="76">
        <v>4256297</v>
      </c>
      <c r="C11" s="69">
        <v>4164293</v>
      </c>
      <c r="D11" s="72">
        <v>214823</v>
      </c>
      <c r="E11" s="56">
        <v>56294</v>
      </c>
      <c r="F11" s="23">
        <v>16671</v>
      </c>
      <c r="G11" s="117">
        <f t="shared" si="0"/>
        <v>4471120</v>
      </c>
      <c r="H11" s="119">
        <f t="shared" si="1"/>
        <v>4220587</v>
      </c>
    </row>
    <row r="12" spans="1:8" s="2" customFormat="1" ht="64.5" customHeight="1">
      <c r="A12" s="80" t="s">
        <v>8</v>
      </c>
      <c r="B12" s="76">
        <v>1829443</v>
      </c>
      <c r="C12" s="69">
        <v>1769341</v>
      </c>
      <c r="D12" s="72">
        <v>78583</v>
      </c>
      <c r="E12" s="56">
        <v>22369</v>
      </c>
      <c r="F12" s="23">
        <v>6602</v>
      </c>
      <c r="G12" s="117">
        <f t="shared" si="0"/>
        <v>1908026</v>
      </c>
      <c r="H12" s="119">
        <f t="shared" si="1"/>
        <v>1791710</v>
      </c>
    </row>
    <row r="13" spans="1:8" s="2" customFormat="1" ht="64.5" customHeight="1">
      <c r="A13" s="17" t="s">
        <v>9</v>
      </c>
      <c r="B13" s="76">
        <v>927676</v>
      </c>
      <c r="C13" s="69">
        <v>901809</v>
      </c>
      <c r="D13" s="72">
        <v>50992</v>
      </c>
      <c r="E13" s="56">
        <v>11859</v>
      </c>
      <c r="F13" s="23">
        <v>5068</v>
      </c>
      <c r="G13" s="117">
        <f t="shared" si="0"/>
        <v>978668</v>
      </c>
      <c r="H13" s="119">
        <f t="shared" si="1"/>
        <v>913668</v>
      </c>
    </row>
    <row r="14" spans="1:8" s="2" customFormat="1" ht="64.5" customHeight="1">
      <c r="A14" s="17" t="s">
        <v>10</v>
      </c>
      <c r="B14" s="77">
        <v>840238</v>
      </c>
      <c r="C14" s="70">
        <v>818551</v>
      </c>
      <c r="D14" s="18">
        <v>57491</v>
      </c>
      <c r="E14" s="56">
        <v>9309</v>
      </c>
      <c r="F14" s="23">
        <v>2633</v>
      </c>
      <c r="G14" s="117">
        <f t="shared" si="0"/>
        <v>897729</v>
      </c>
      <c r="H14" s="119">
        <f t="shared" si="1"/>
        <v>827860</v>
      </c>
    </row>
    <row r="15" spans="1:8" s="2" customFormat="1" ht="64.5" customHeight="1">
      <c r="A15" s="17" t="s">
        <v>11</v>
      </c>
      <c r="B15" s="76">
        <v>6057222</v>
      </c>
      <c r="C15" s="69">
        <v>5960816</v>
      </c>
      <c r="D15" s="18">
        <v>294418</v>
      </c>
      <c r="E15" s="24">
        <v>44689</v>
      </c>
      <c r="F15" s="23">
        <v>9880</v>
      </c>
      <c r="G15" s="117">
        <f t="shared" si="0"/>
        <v>6351640</v>
      </c>
      <c r="H15" s="119">
        <f t="shared" si="1"/>
        <v>6005505</v>
      </c>
    </row>
    <row r="16" spans="1:8" s="2" customFormat="1" ht="64.5" customHeight="1">
      <c r="A16" s="17" t="s">
        <v>12</v>
      </c>
      <c r="B16" s="77">
        <v>2933505</v>
      </c>
      <c r="C16" s="70">
        <v>2871128</v>
      </c>
      <c r="D16" s="18">
        <v>170844</v>
      </c>
      <c r="E16" s="24">
        <v>54311</v>
      </c>
      <c r="F16" s="19">
        <v>7911</v>
      </c>
      <c r="G16" s="117">
        <f t="shared" si="0"/>
        <v>3104349</v>
      </c>
      <c r="H16" s="119">
        <f t="shared" si="1"/>
        <v>2925439</v>
      </c>
    </row>
    <row r="17" spans="1:8" s="2" customFormat="1" ht="64.5" customHeight="1">
      <c r="A17" s="17" t="s">
        <v>13</v>
      </c>
      <c r="B17" s="77">
        <v>1113622</v>
      </c>
      <c r="C17" s="75">
        <v>1086679</v>
      </c>
      <c r="D17" s="18">
        <v>61800</v>
      </c>
      <c r="E17" s="24">
        <v>10615</v>
      </c>
      <c r="F17" s="19">
        <v>11285</v>
      </c>
      <c r="G17" s="117">
        <f t="shared" si="0"/>
        <v>1175422</v>
      </c>
      <c r="H17" s="119">
        <f t="shared" si="1"/>
        <v>1097294</v>
      </c>
    </row>
    <row r="18" spans="1:8" s="2" customFormat="1" ht="64.5" customHeight="1">
      <c r="A18" s="17" t="s">
        <v>14</v>
      </c>
      <c r="B18" s="77">
        <v>1048685</v>
      </c>
      <c r="C18" s="70">
        <v>1019644</v>
      </c>
      <c r="D18" s="18">
        <v>53100</v>
      </c>
      <c r="E18" s="24">
        <v>9875</v>
      </c>
      <c r="F18" s="19">
        <v>3213</v>
      </c>
      <c r="G18" s="117">
        <f t="shared" si="0"/>
        <v>1101785</v>
      </c>
      <c r="H18" s="119">
        <f t="shared" si="1"/>
        <v>1029519</v>
      </c>
    </row>
    <row r="19" spans="1:8" s="2" customFormat="1" ht="64.5" customHeight="1" thickBot="1">
      <c r="A19" s="143" t="s">
        <v>15</v>
      </c>
      <c r="B19" s="144">
        <f>SUM(B7:B18)</f>
        <v>42826196</v>
      </c>
      <c r="C19" s="145">
        <f aca="true" t="shared" si="2" ref="C19:H19">SUM(C7:C18)</f>
        <v>41858286</v>
      </c>
      <c r="D19" s="146">
        <f t="shared" si="2"/>
        <v>2167394</v>
      </c>
      <c r="E19" s="147">
        <f t="shared" si="2"/>
        <v>519679</v>
      </c>
      <c r="F19" s="137">
        <f t="shared" si="2"/>
        <v>127000</v>
      </c>
      <c r="G19" s="146">
        <f t="shared" si="2"/>
        <v>44993590</v>
      </c>
      <c r="H19" s="137">
        <f t="shared" si="2"/>
        <v>42377965</v>
      </c>
    </row>
    <row r="20" spans="1:8" s="2" customFormat="1" ht="64.5" customHeight="1">
      <c r="A20" s="107" t="s">
        <v>16</v>
      </c>
      <c r="B20" s="108">
        <v>107463</v>
      </c>
      <c r="C20" s="109">
        <v>106364</v>
      </c>
      <c r="D20" s="110">
        <v>1163</v>
      </c>
      <c r="E20" s="111">
        <v>547</v>
      </c>
      <c r="F20" s="112">
        <v>1</v>
      </c>
      <c r="G20" s="110">
        <f>B20+D20</f>
        <v>108626</v>
      </c>
      <c r="H20" s="113">
        <f>C20+E20</f>
        <v>106911</v>
      </c>
    </row>
    <row r="21" spans="1:8" s="2" customFormat="1" ht="64.5" customHeight="1">
      <c r="A21" s="17" t="s">
        <v>17</v>
      </c>
      <c r="B21" s="78">
        <v>826570</v>
      </c>
      <c r="C21" s="70">
        <v>815338</v>
      </c>
      <c r="D21" s="18">
        <v>55809</v>
      </c>
      <c r="E21" s="24">
        <v>12200</v>
      </c>
      <c r="F21" s="154">
        <v>30286</v>
      </c>
      <c r="G21" s="110">
        <f aca="true" t="shared" si="3" ref="G21:G27">B21+D21</f>
        <v>882379</v>
      </c>
      <c r="H21" s="113">
        <f aca="true" t="shared" si="4" ref="H21:H27">C21+E21</f>
        <v>827538</v>
      </c>
    </row>
    <row r="22" spans="1:8" s="2" customFormat="1" ht="64.5" customHeight="1">
      <c r="A22" s="17" t="s">
        <v>18</v>
      </c>
      <c r="B22" s="78">
        <v>843822</v>
      </c>
      <c r="C22" s="70">
        <v>832045</v>
      </c>
      <c r="D22" s="18">
        <v>22134</v>
      </c>
      <c r="E22" s="24">
        <v>10540</v>
      </c>
      <c r="F22" s="19">
        <v>1558</v>
      </c>
      <c r="G22" s="110">
        <f t="shared" si="3"/>
        <v>865956</v>
      </c>
      <c r="H22" s="113">
        <f t="shared" si="4"/>
        <v>842585</v>
      </c>
    </row>
    <row r="23" spans="1:8" s="2" customFormat="1" ht="64.5" customHeight="1">
      <c r="A23" s="17" t="s">
        <v>19</v>
      </c>
      <c r="B23" s="78">
        <v>1018210</v>
      </c>
      <c r="C23" s="70">
        <v>1003037</v>
      </c>
      <c r="D23" s="18">
        <v>39224</v>
      </c>
      <c r="E23" s="24">
        <v>14036</v>
      </c>
      <c r="F23" s="19">
        <v>4528</v>
      </c>
      <c r="G23" s="110">
        <f t="shared" si="3"/>
        <v>1057434</v>
      </c>
      <c r="H23" s="113">
        <f t="shared" si="4"/>
        <v>1017073</v>
      </c>
    </row>
    <row r="24" spans="1:8" s="2" customFormat="1" ht="64.5" customHeight="1">
      <c r="A24" s="17" t="s">
        <v>20</v>
      </c>
      <c r="B24" s="78">
        <v>240728</v>
      </c>
      <c r="C24" s="70">
        <v>233572</v>
      </c>
      <c r="D24" s="18">
        <v>21078</v>
      </c>
      <c r="E24" s="24">
        <v>1903</v>
      </c>
      <c r="F24" s="19">
        <v>1622</v>
      </c>
      <c r="G24" s="110">
        <f t="shared" si="3"/>
        <v>261806</v>
      </c>
      <c r="H24" s="113">
        <f t="shared" si="4"/>
        <v>235475</v>
      </c>
    </row>
    <row r="25" spans="1:8" s="2" customFormat="1" ht="64.5" customHeight="1">
      <c r="A25" s="17" t="s">
        <v>21</v>
      </c>
      <c r="B25" s="78">
        <v>287532</v>
      </c>
      <c r="C25" s="70">
        <v>282383</v>
      </c>
      <c r="D25" s="18">
        <v>10453</v>
      </c>
      <c r="E25" s="24">
        <v>2809</v>
      </c>
      <c r="F25" s="19">
        <v>318</v>
      </c>
      <c r="G25" s="110">
        <f t="shared" si="3"/>
        <v>297985</v>
      </c>
      <c r="H25" s="113">
        <f t="shared" si="4"/>
        <v>285192</v>
      </c>
    </row>
    <row r="26" spans="1:8" s="2" customFormat="1" ht="64.5" customHeight="1">
      <c r="A26" s="17" t="s">
        <v>22</v>
      </c>
      <c r="B26" s="78">
        <v>249221</v>
      </c>
      <c r="C26" s="70">
        <v>244175</v>
      </c>
      <c r="D26" s="18">
        <v>10163</v>
      </c>
      <c r="E26" s="24">
        <v>3760</v>
      </c>
      <c r="F26" s="19">
        <v>355</v>
      </c>
      <c r="G26" s="110">
        <f t="shared" si="3"/>
        <v>259384</v>
      </c>
      <c r="H26" s="113">
        <f t="shared" si="4"/>
        <v>247935</v>
      </c>
    </row>
    <row r="27" spans="1:8" s="2" customFormat="1" ht="64.5" customHeight="1" thickBot="1">
      <c r="A27" s="20" t="s">
        <v>136</v>
      </c>
      <c r="B27" s="79">
        <v>1097784</v>
      </c>
      <c r="C27" s="71">
        <v>1075559</v>
      </c>
      <c r="D27" s="21">
        <v>63499</v>
      </c>
      <c r="E27" s="25">
        <v>12786</v>
      </c>
      <c r="F27" s="22">
        <v>3595</v>
      </c>
      <c r="G27" s="141">
        <f t="shared" si="3"/>
        <v>1161283</v>
      </c>
      <c r="H27" s="142">
        <f t="shared" si="4"/>
        <v>1088345</v>
      </c>
    </row>
    <row r="28" spans="1:8" ht="17.25">
      <c r="A28" s="126"/>
      <c r="B28" s="127">
        <f>SUM(B20:B27)</f>
        <v>4671330</v>
      </c>
      <c r="C28" s="127">
        <f aca="true" t="shared" si="5" ref="C28:H28">SUM(C20:C27)</f>
        <v>4592473</v>
      </c>
      <c r="D28" s="127">
        <f t="shared" si="5"/>
        <v>223523</v>
      </c>
      <c r="E28" s="127">
        <f t="shared" si="5"/>
        <v>58581</v>
      </c>
      <c r="F28" s="127">
        <f t="shared" si="5"/>
        <v>42263</v>
      </c>
      <c r="G28" s="127">
        <f t="shared" si="5"/>
        <v>4894853</v>
      </c>
      <c r="H28" s="127">
        <f t="shared" si="5"/>
        <v>4651054</v>
      </c>
    </row>
  </sheetData>
  <mergeCells count="7">
    <mergeCell ref="A1:H1"/>
    <mergeCell ref="A5:A6"/>
    <mergeCell ref="B5:C5"/>
    <mergeCell ref="D5:F5"/>
    <mergeCell ref="G5:H5"/>
    <mergeCell ref="G3:H4"/>
    <mergeCell ref="A3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&amp;C&amp;[33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workbookViewId="0" topLeftCell="A1">
      <selection activeCell="B21" sqref="B21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279"/>
      <c r="B1" s="279"/>
      <c r="C1" s="279"/>
      <c r="D1" s="279"/>
      <c r="E1" s="279"/>
      <c r="F1" s="279"/>
      <c r="G1" s="279"/>
      <c r="H1" s="279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280" t="s">
        <v>106</v>
      </c>
      <c r="B3" s="280"/>
      <c r="C3" s="280"/>
      <c r="D3" s="15"/>
      <c r="E3" s="15"/>
      <c r="F3" s="15"/>
      <c r="G3" s="15"/>
      <c r="H3" s="281" t="s">
        <v>103</v>
      </c>
    </row>
    <row r="4" spans="1:8" ht="19.5" customHeight="1" thickBot="1">
      <c r="A4" s="280"/>
      <c r="B4" s="280"/>
      <c r="C4" s="280"/>
      <c r="D4" s="15"/>
      <c r="E4" s="15"/>
      <c r="F4" s="15"/>
      <c r="G4" s="15"/>
      <c r="H4" s="281"/>
    </row>
    <row r="5" spans="1:8" ht="0" customHeight="1" hidden="1">
      <c r="A5" s="15"/>
      <c r="B5" s="15"/>
      <c r="C5" s="15"/>
      <c r="D5" s="15"/>
      <c r="E5" s="15"/>
      <c r="F5" s="15"/>
      <c r="G5" s="15"/>
      <c r="H5" s="15"/>
    </row>
    <row r="6" spans="1:8" s="2" customFormat="1" ht="49.5" customHeight="1">
      <c r="A6" s="282" t="s">
        <v>186</v>
      </c>
      <c r="B6" s="265" t="s">
        <v>104</v>
      </c>
      <c r="C6" s="266"/>
      <c r="D6" s="272" t="s">
        <v>105</v>
      </c>
      <c r="E6" s="273"/>
      <c r="F6" s="274"/>
      <c r="G6" s="272" t="s">
        <v>0</v>
      </c>
      <c r="H6" s="274"/>
    </row>
    <row r="7" spans="1:8" s="2" customFormat="1" ht="49.5" customHeight="1" thickBot="1">
      <c r="A7" s="264"/>
      <c r="B7" s="81" t="s">
        <v>1</v>
      </c>
      <c r="C7" s="85" t="s">
        <v>187</v>
      </c>
      <c r="D7" s="106" t="s">
        <v>1</v>
      </c>
      <c r="E7" s="85" t="s">
        <v>187</v>
      </c>
      <c r="F7" s="121" t="s">
        <v>2</v>
      </c>
      <c r="G7" s="106" t="s">
        <v>1</v>
      </c>
      <c r="H7" s="121" t="s">
        <v>187</v>
      </c>
    </row>
    <row r="8" spans="1:8" s="2" customFormat="1" ht="64.5" customHeight="1">
      <c r="A8" s="16" t="s">
        <v>23</v>
      </c>
      <c r="B8" s="82">
        <v>40613</v>
      </c>
      <c r="C8" s="86">
        <v>39497</v>
      </c>
      <c r="D8" s="122">
        <v>2344</v>
      </c>
      <c r="E8" s="123">
        <v>320</v>
      </c>
      <c r="F8" s="124">
        <v>240</v>
      </c>
      <c r="G8" s="122">
        <f>B8+D8</f>
        <v>42957</v>
      </c>
      <c r="H8" s="125">
        <f>C8+E8</f>
        <v>39817</v>
      </c>
    </row>
    <row r="9" spans="1:8" s="2" customFormat="1" ht="64.5" customHeight="1">
      <c r="A9" s="80" t="s">
        <v>24</v>
      </c>
      <c r="B9" s="83">
        <v>34609</v>
      </c>
      <c r="C9" s="87">
        <v>33852</v>
      </c>
      <c r="D9" s="73">
        <v>1428</v>
      </c>
      <c r="E9" s="29">
        <v>568</v>
      </c>
      <c r="F9" s="28">
        <v>73</v>
      </c>
      <c r="G9" s="122">
        <f aca="true" t="shared" si="0" ref="G9:G26">B9+D9</f>
        <v>36037</v>
      </c>
      <c r="H9" s="125">
        <f aca="true" t="shared" si="1" ref="H9:H26">C9+E9</f>
        <v>34420</v>
      </c>
    </row>
    <row r="10" spans="1:8" s="2" customFormat="1" ht="64.5" customHeight="1">
      <c r="A10" s="80" t="s">
        <v>25</v>
      </c>
      <c r="B10" s="84">
        <v>215544</v>
      </c>
      <c r="C10" s="87">
        <v>211867</v>
      </c>
      <c r="D10" s="26">
        <v>9219</v>
      </c>
      <c r="E10" s="66">
        <v>3920</v>
      </c>
      <c r="F10" s="27">
        <v>872</v>
      </c>
      <c r="G10" s="122">
        <f t="shared" si="0"/>
        <v>224763</v>
      </c>
      <c r="H10" s="125">
        <f t="shared" si="1"/>
        <v>215787</v>
      </c>
    </row>
    <row r="11" spans="1:8" s="2" customFormat="1" ht="64.5" customHeight="1">
      <c r="A11" s="17" t="s">
        <v>147</v>
      </c>
      <c r="B11" s="84">
        <v>200074</v>
      </c>
      <c r="C11" s="88">
        <v>194718</v>
      </c>
      <c r="D11" s="89">
        <v>7517</v>
      </c>
      <c r="E11" s="66">
        <v>6750</v>
      </c>
      <c r="F11" s="67">
        <v>1</v>
      </c>
      <c r="G11" s="122">
        <f t="shared" si="0"/>
        <v>207591</v>
      </c>
      <c r="H11" s="125">
        <f t="shared" si="1"/>
        <v>201468</v>
      </c>
    </row>
    <row r="12" spans="1:8" s="2" customFormat="1" ht="64.5" customHeight="1">
      <c r="A12" s="80" t="s">
        <v>26</v>
      </c>
      <c r="B12" s="83">
        <v>840314</v>
      </c>
      <c r="C12" s="87">
        <v>816144</v>
      </c>
      <c r="D12" s="89">
        <v>50430</v>
      </c>
      <c r="E12" s="66">
        <v>16619</v>
      </c>
      <c r="F12" s="68">
        <v>5576</v>
      </c>
      <c r="G12" s="122">
        <f t="shared" si="0"/>
        <v>890744</v>
      </c>
      <c r="H12" s="125">
        <f t="shared" si="1"/>
        <v>832763</v>
      </c>
    </row>
    <row r="13" spans="1:8" s="2" customFormat="1" ht="64.5" customHeight="1">
      <c r="A13" s="80" t="s">
        <v>27</v>
      </c>
      <c r="B13" s="83">
        <v>977367</v>
      </c>
      <c r="C13" s="88">
        <v>972318</v>
      </c>
      <c r="D13" s="89">
        <v>19089</v>
      </c>
      <c r="E13" s="66">
        <v>6739</v>
      </c>
      <c r="F13" s="67">
        <v>856</v>
      </c>
      <c r="G13" s="122">
        <f t="shared" si="0"/>
        <v>996456</v>
      </c>
      <c r="H13" s="125">
        <f t="shared" si="1"/>
        <v>979057</v>
      </c>
    </row>
    <row r="14" spans="1:8" s="2" customFormat="1" ht="64.5" customHeight="1">
      <c r="A14" s="17" t="s">
        <v>28</v>
      </c>
      <c r="B14" s="83">
        <v>1448254</v>
      </c>
      <c r="C14" s="87">
        <v>1424834</v>
      </c>
      <c r="D14" s="89">
        <v>51925</v>
      </c>
      <c r="E14" s="66">
        <v>10609</v>
      </c>
      <c r="F14" s="68">
        <v>3009</v>
      </c>
      <c r="G14" s="122">
        <f t="shared" si="0"/>
        <v>1500179</v>
      </c>
      <c r="H14" s="125">
        <f t="shared" si="1"/>
        <v>1435443</v>
      </c>
    </row>
    <row r="15" spans="1:8" s="2" customFormat="1" ht="64.5" customHeight="1">
      <c r="A15" s="17" t="s">
        <v>29</v>
      </c>
      <c r="B15" s="84">
        <v>832804</v>
      </c>
      <c r="C15" s="88">
        <v>822445</v>
      </c>
      <c r="D15" s="26">
        <v>28736</v>
      </c>
      <c r="E15" s="66">
        <v>8973</v>
      </c>
      <c r="F15" s="68">
        <v>2369</v>
      </c>
      <c r="G15" s="122">
        <f t="shared" si="0"/>
        <v>861540</v>
      </c>
      <c r="H15" s="125">
        <f t="shared" si="1"/>
        <v>831418</v>
      </c>
    </row>
    <row r="16" spans="1:8" s="2" customFormat="1" ht="64.5" customHeight="1">
      <c r="A16" s="17" t="s">
        <v>30</v>
      </c>
      <c r="B16" s="83">
        <v>219852</v>
      </c>
      <c r="C16" s="87">
        <v>215336</v>
      </c>
      <c r="D16" s="26">
        <v>10851</v>
      </c>
      <c r="E16" s="30">
        <v>4538</v>
      </c>
      <c r="F16" s="68">
        <v>251</v>
      </c>
      <c r="G16" s="122">
        <f t="shared" si="0"/>
        <v>230703</v>
      </c>
      <c r="H16" s="125">
        <f t="shared" si="1"/>
        <v>219874</v>
      </c>
    </row>
    <row r="17" spans="1:8" s="2" customFormat="1" ht="64.5" customHeight="1">
      <c r="A17" s="17" t="s">
        <v>31</v>
      </c>
      <c r="B17" s="84">
        <v>543609</v>
      </c>
      <c r="C17" s="88">
        <v>530823</v>
      </c>
      <c r="D17" s="26">
        <v>26033</v>
      </c>
      <c r="E17" s="30">
        <v>7861</v>
      </c>
      <c r="F17" s="28">
        <v>284</v>
      </c>
      <c r="G17" s="122">
        <f t="shared" si="0"/>
        <v>569642</v>
      </c>
      <c r="H17" s="125">
        <f t="shared" si="1"/>
        <v>538684</v>
      </c>
    </row>
    <row r="18" spans="1:8" s="2" customFormat="1" ht="64.5" customHeight="1">
      <c r="A18" s="17" t="s">
        <v>32</v>
      </c>
      <c r="B18" s="84">
        <v>183218</v>
      </c>
      <c r="C18" s="88">
        <v>179097</v>
      </c>
      <c r="D18" s="26">
        <v>5685</v>
      </c>
      <c r="E18" s="30">
        <v>1978</v>
      </c>
      <c r="F18" s="28">
        <v>141</v>
      </c>
      <c r="G18" s="122">
        <f t="shared" si="0"/>
        <v>188903</v>
      </c>
      <c r="H18" s="125">
        <f t="shared" si="1"/>
        <v>181075</v>
      </c>
    </row>
    <row r="19" spans="1:8" s="2" customFormat="1" ht="64.5" customHeight="1">
      <c r="A19" s="17" t="s">
        <v>33</v>
      </c>
      <c r="B19" s="84">
        <v>20232</v>
      </c>
      <c r="C19" s="88">
        <v>19238</v>
      </c>
      <c r="D19" s="26">
        <v>1355</v>
      </c>
      <c r="E19" s="29">
        <v>330</v>
      </c>
      <c r="F19" s="28">
        <v>0</v>
      </c>
      <c r="G19" s="122">
        <f t="shared" si="0"/>
        <v>21587</v>
      </c>
      <c r="H19" s="125">
        <f t="shared" si="1"/>
        <v>19568</v>
      </c>
    </row>
    <row r="20" spans="1:8" s="2" customFormat="1" ht="64.5" customHeight="1">
      <c r="A20" s="17" t="s">
        <v>34</v>
      </c>
      <c r="B20" s="84">
        <v>33686</v>
      </c>
      <c r="C20" s="88">
        <v>32558</v>
      </c>
      <c r="D20" s="26">
        <v>1294</v>
      </c>
      <c r="E20" s="29">
        <v>609</v>
      </c>
      <c r="F20" s="28">
        <v>51</v>
      </c>
      <c r="G20" s="122">
        <f t="shared" si="0"/>
        <v>34980</v>
      </c>
      <c r="H20" s="125">
        <f t="shared" si="1"/>
        <v>33167</v>
      </c>
    </row>
    <row r="21" spans="1:8" s="2" customFormat="1" ht="64.5" customHeight="1">
      <c r="A21" s="17" t="s">
        <v>148</v>
      </c>
      <c r="B21" s="84">
        <v>12337</v>
      </c>
      <c r="C21" s="88">
        <v>12212</v>
      </c>
      <c r="D21" s="90">
        <v>399</v>
      </c>
      <c r="E21" s="29">
        <v>55</v>
      </c>
      <c r="F21" s="28">
        <v>0</v>
      </c>
      <c r="G21" s="122">
        <f t="shared" si="0"/>
        <v>12736</v>
      </c>
      <c r="H21" s="125">
        <f t="shared" si="1"/>
        <v>12267</v>
      </c>
    </row>
    <row r="22" spans="1:8" s="2" customFormat="1" ht="64.5" customHeight="1">
      <c r="A22" s="17" t="s">
        <v>149</v>
      </c>
      <c r="B22" s="84">
        <v>89455</v>
      </c>
      <c r="C22" s="88">
        <v>88631</v>
      </c>
      <c r="D22" s="26">
        <v>1006</v>
      </c>
      <c r="E22" s="29">
        <v>434</v>
      </c>
      <c r="F22" s="28">
        <v>42</v>
      </c>
      <c r="G22" s="122">
        <f t="shared" si="0"/>
        <v>90461</v>
      </c>
      <c r="H22" s="125">
        <f t="shared" si="1"/>
        <v>89065</v>
      </c>
    </row>
    <row r="23" spans="1:8" s="2" customFormat="1" ht="64.5" customHeight="1">
      <c r="A23" s="17" t="s">
        <v>161</v>
      </c>
      <c r="B23" s="84">
        <v>27837</v>
      </c>
      <c r="C23" s="88">
        <v>27566</v>
      </c>
      <c r="D23" s="90">
        <v>395</v>
      </c>
      <c r="E23" s="29">
        <v>165</v>
      </c>
      <c r="F23" s="28">
        <v>0</v>
      </c>
      <c r="G23" s="122">
        <f t="shared" si="0"/>
        <v>28232</v>
      </c>
      <c r="H23" s="125">
        <f t="shared" si="1"/>
        <v>27731</v>
      </c>
    </row>
    <row r="24" spans="1:8" s="2" customFormat="1" ht="64.5" customHeight="1">
      <c r="A24" s="17" t="s">
        <v>162</v>
      </c>
      <c r="B24" s="84">
        <v>22419</v>
      </c>
      <c r="C24" s="88">
        <v>21531</v>
      </c>
      <c r="D24" s="155">
        <v>1517</v>
      </c>
      <c r="E24" s="136">
        <v>1088</v>
      </c>
      <c r="F24" s="28">
        <v>0</v>
      </c>
      <c r="G24" s="122">
        <f t="shared" si="0"/>
        <v>23936</v>
      </c>
      <c r="H24" s="125">
        <f t="shared" si="1"/>
        <v>22619</v>
      </c>
    </row>
    <row r="25" spans="1:8" s="2" customFormat="1" ht="64.5" customHeight="1">
      <c r="A25" s="17" t="s">
        <v>35</v>
      </c>
      <c r="B25" s="84">
        <v>41950</v>
      </c>
      <c r="C25" s="88">
        <v>40706</v>
      </c>
      <c r="D25" s="26">
        <v>2712</v>
      </c>
      <c r="E25" s="136">
        <v>1132</v>
      </c>
      <c r="F25" s="28">
        <v>131</v>
      </c>
      <c r="G25" s="122">
        <f t="shared" si="0"/>
        <v>44662</v>
      </c>
      <c r="H25" s="125">
        <f t="shared" si="1"/>
        <v>41838</v>
      </c>
    </row>
    <row r="26" spans="1:8" s="2" customFormat="1" ht="64.5" customHeight="1">
      <c r="A26" s="17" t="s">
        <v>163</v>
      </c>
      <c r="B26" s="91">
        <v>48436</v>
      </c>
      <c r="C26" s="92">
        <v>46825</v>
      </c>
      <c r="D26" s="93">
        <v>3931</v>
      </c>
      <c r="E26" s="65">
        <v>812</v>
      </c>
      <c r="F26" s="94">
        <v>45</v>
      </c>
      <c r="G26" s="122">
        <f t="shared" si="0"/>
        <v>52367</v>
      </c>
      <c r="H26" s="125">
        <f t="shared" si="1"/>
        <v>47637</v>
      </c>
    </row>
    <row r="27" spans="1:8" s="2" customFormat="1" ht="64.5" customHeight="1" thickBot="1">
      <c r="A27" s="128" t="s">
        <v>150</v>
      </c>
      <c r="B27" s="129">
        <f>SUM(B8:B26)+'39'!B28</f>
        <v>10503940</v>
      </c>
      <c r="C27" s="130">
        <f>SUM(C8:C26)+'39'!C28</f>
        <v>10322671</v>
      </c>
      <c r="D27" s="131">
        <f>SUM(D8:D26)+'39'!D28</f>
        <v>449389</v>
      </c>
      <c r="E27" s="132">
        <f>SUM(E8:E26)+'39'!E28</f>
        <v>132081</v>
      </c>
      <c r="F27" s="12">
        <f>SUM(F8:F26)+'39'!F28</f>
        <v>56204</v>
      </c>
      <c r="G27" s="131">
        <f>SUM(G8:G26)+'39'!G28</f>
        <v>10953329</v>
      </c>
      <c r="H27" s="12">
        <f>SUM(H8:H26)+'39'!H28</f>
        <v>10454752</v>
      </c>
    </row>
    <row r="28" spans="1:8" s="2" customFormat="1" ht="64.5" customHeight="1" thickBot="1">
      <c r="A28" s="148" t="s">
        <v>36</v>
      </c>
      <c r="B28" s="149">
        <f>'39'!B19+'40'!B27</f>
        <v>53330136</v>
      </c>
      <c r="C28" s="150">
        <f>'39'!C19+'40'!C27</f>
        <v>52180957</v>
      </c>
      <c r="D28" s="151">
        <f>'39'!D19+'40'!D27</f>
        <v>2616783</v>
      </c>
      <c r="E28" s="152">
        <f>'39'!E19+'40'!E27</f>
        <v>651760</v>
      </c>
      <c r="F28" s="153">
        <f>'39'!F19+'40'!F27</f>
        <v>183204</v>
      </c>
      <c r="G28" s="151">
        <f>'39'!G19+'40'!G27</f>
        <v>55946919</v>
      </c>
      <c r="H28" s="153">
        <f>'39'!H19+'40'!H27</f>
        <v>52832717</v>
      </c>
    </row>
    <row r="29" spans="1:8" ht="17.25">
      <c r="A29" s="15"/>
      <c r="B29" s="15"/>
      <c r="C29" s="15"/>
      <c r="D29" s="15"/>
      <c r="E29" s="15"/>
      <c r="F29" s="15"/>
      <c r="G29" s="15"/>
      <c r="H29" s="15"/>
    </row>
    <row r="30" spans="1:8" ht="17.25">
      <c r="A30" s="15"/>
      <c r="B30" s="15"/>
      <c r="C30" s="15"/>
      <c r="D30" s="15"/>
      <c r="E30" s="15"/>
      <c r="F30" s="15"/>
      <c r="G30" s="15"/>
      <c r="H30" s="15"/>
    </row>
    <row r="31" spans="1:8" ht="17.25">
      <c r="A31" s="15"/>
      <c r="B31" s="15"/>
      <c r="C31" s="15"/>
      <c r="D31" s="15"/>
      <c r="E31" s="15"/>
      <c r="F31" s="15"/>
      <c r="G31" s="15"/>
      <c r="H31" s="15"/>
    </row>
    <row r="32" spans="1:8" ht="17.25">
      <c r="A32" s="15"/>
      <c r="B32" s="15"/>
      <c r="C32" s="15"/>
      <c r="D32" s="15"/>
      <c r="E32" s="15"/>
      <c r="F32" s="15"/>
      <c r="G32" s="15"/>
      <c r="H32" s="15"/>
    </row>
    <row r="33" spans="1:8" ht="17.25">
      <c r="A33" s="15"/>
      <c r="B33" s="15"/>
      <c r="C33" s="15"/>
      <c r="D33" s="15"/>
      <c r="E33" s="15"/>
      <c r="F33" s="15"/>
      <c r="G33" s="15"/>
      <c r="H33" s="15"/>
    </row>
    <row r="34" spans="1:8" ht="17.25">
      <c r="A34" s="15"/>
      <c r="B34" s="15"/>
      <c r="C34" s="15"/>
      <c r="D34" s="15"/>
      <c r="E34" s="15"/>
      <c r="F34" s="15"/>
      <c r="G34" s="15"/>
      <c r="H34" s="15"/>
    </row>
    <row r="35" spans="1:8" ht="17.25">
      <c r="A35" s="15"/>
      <c r="B35" s="15"/>
      <c r="C35" s="15"/>
      <c r="D35" s="15"/>
      <c r="E35" s="15"/>
      <c r="F35" s="15"/>
      <c r="G35" s="15"/>
      <c r="H35" s="15"/>
    </row>
    <row r="36" spans="1:8" ht="17.25">
      <c r="A36" s="15"/>
      <c r="B36" s="15"/>
      <c r="C36" s="15"/>
      <c r="D36" s="15"/>
      <c r="E36" s="15"/>
      <c r="F36" s="15"/>
      <c r="G36" s="15"/>
      <c r="H36" s="15"/>
    </row>
    <row r="37" spans="1:8" ht="17.25">
      <c r="A37" s="15"/>
      <c r="B37" s="15"/>
      <c r="C37" s="15"/>
      <c r="D37" s="15"/>
      <c r="E37" s="15"/>
      <c r="F37" s="15"/>
      <c r="G37" s="15"/>
      <c r="H37" s="15"/>
    </row>
    <row r="38" spans="1:8" ht="17.25">
      <c r="A38" s="15"/>
      <c r="B38" s="15"/>
      <c r="C38" s="15"/>
      <c r="D38" s="15"/>
      <c r="E38" s="15"/>
      <c r="F38" s="15"/>
      <c r="G38" s="15"/>
      <c r="H38" s="15"/>
    </row>
    <row r="39" spans="1:8" ht="17.25">
      <c r="A39" s="15"/>
      <c r="B39" s="15"/>
      <c r="C39" s="15"/>
      <c r="D39" s="15"/>
      <c r="E39" s="15"/>
      <c r="F39" s="15"/>
      <c r="G39" s="15"/>
      <c r="H39" s="15"/>
    </row>
    <row r="40" spans="1:8" ht="17.25">
      <c r="A40" s="15"/>
      <c r="B40" s="15"/>
      <c r="C40" s="15"/>
      <c r="D40" s="15"/>
      <c r="E40" s="15"/>
      <c r="F40" s="15"/>
      <c r="G40" s="15"/>
      <c r="H40" s="15"/>
    </row>
    <row r="41" spans="1:8" ht="17.25">
      <c r="A41" s="15"/>
      <c r="B41" s="15"/>
      <c r="C41" s="15"/>
      <c r="D41" s="15"/>
      <c r="E41" s="15"/>
      <c r="F41" s="15"/>
      <c r="G41" s="15"/>
      <c r="H41" s="15"/>
    </row>
    <row r="42" spans="1:8" ht="17.25">
      <c r="A42" s="15"/>
      <c r="B42" s="15"/>
      <c r="C42" s="15"/>
      <c r="D42" s="15"/>
      <c r="E42" s="15"/>
      <c r="F42" s="15"/>
      <c r="G42" s="15"/>
      <c r="H42" s="15"/>
    </row>
    <row r="43" spans="1:8" ht="17.25">
      <c r="A43" s="15"/>
      <c r="B43" s="15"/>
      <c r="C43" s="15"/>
      <c r="D43" s="15"/>
      <c r="E43" s="15"/>
      <c r="F43" s="15"/>
      <c r="G43" s="15"/>
      <c r="H43" s="15"/>
    </row>
    <row r="44" spans="1:8" ht="17.25">
      <c r="A44" s="15"/>
      <c r="B44" s="15"/>
      <c r="C44" s="15"/>
      <c r="D44" s="15"/>
      <c r="E44" s="15"/>
      <c r="F44" s="15"/>
      <c r="G44" s="15"/>
      <c r="H44" s="15"/>
    </row>
    <row r="45" spans="1:8" ht="17.25">
      <c r="A45" s="15"/>
      <c r="B45" s="15"/>
      <c r="C45" s="15"/>
      <c r="D45" s="15"/>
      <c r="E45" s="15"/>
      <c r="F45" s="15"/>
      <c r="G45" s="15"/>
      <c r="H45" s="15"/>
    </row>
    <row r="46" spans="1:8" ht="17.25">
      <c r="A46" s="15"/>
      <c r="B46" s="15"/>
      <c r="C46" s="15"/>
      <c r="D46" s="15"/>
      <c r="E46" s="15"/>
      <c r="F46" s="15"/>
      <c r="G46" s="15"/>
      <c r="H46" s="15"/>
    </row>
    <row r="47" spans="1:8" ht="17.25">
      <c r="A47" s="15"/>
      <c r="B47" s="15"/>
      <c r="C47" s="15"/>
      <c r="D47" s="15"/>
      <c r="E47" s="15"/>
      <c r="F47" s="15"/>
      <c r="G47" s="15"/>
      <c r="H47" s="15"/>
    </row>
    <row r="48" spans="1:8" ht="17.25">
      <c r="A48" s="15"/>
      <c r="B48" s="15"/>
      <c r="C48" s="15"/>
      <c r="D48" s="15"/>
      <c r="E48" s="15"/>
      <c r="F48" s="15"/>
      <c r="G48" s="15"/>
      <c r="H48" s="15"/>
    </row>
    <row r="49" spans="1:8" ht="17.25">
      <c r="A49" s="15"/>
      <c r="B49" s="15"/>
      <c r="C49" s="15"/>
      <c r="D49" s="15"/>
      <c r="E49" s="15"/>
      <c r="F49" s="15"/>
      <c r="G49" s="15"/>
      <c r="H49" s="15"/>
    </row>
    <row r="50" spans="1:8" ht="17.25">
      <c r="A50" s="15"/>
      <c r="B50" s="15"/>
      <c r="C50" s="15"/>
      <c r="D50" s="15"/>
      <c r="E50" s="15"/>
      <c r="F50" s="15"/>
      <c r="G50" s="15"/>
      <c r="H50" s="15"/>
    </row>
    <row r="51" spans="1:8" ht="17.25">
      <c r="A51" s="15"/>
      <c r="B51" s="15"/>
      <c r="C51" s="15"/>
      <c r="D51" s="15"/>
      <c r="E51" s="15"/>
      <c r="F51" s="15"/>
      <c r="G51" s="15"/>
      <c r="H51" s="15"/>
    </row>
    <row r="52" spans="1:8" ht="17.25">
      <c r="A52" s="15"/>
      <c r="B52" s="15"/>
      <c r="C52" s="15"/>
      <c r="D52" s="15"/>
      <c r="E52" s="15"/>
      <c r="F52" s="15"/>
      <c r="G52" s="15"/>
      <c r="H52" s="15"/>
    </row>
    <row r="53" spans="1:8" ht="17.25">
      <c r="A53" s="15"/>
      <c r="B53" s="15"/>
      <c r="C53" s="15"/>
      <c r="D53" s="15"/>
      <c r="E53" s="15"/>
      <c r="F53" s="15"/>
      <c r="G53" s="15"/>
      <c r="H53" s="15"/>
    </row>
    <row r="54" spans="1:8" ht="17.25">
      <c r="A54" s="15"/>
      <c r="B54" s="15"/>
      <c r="C54" s="15"/>
      <c r="D54" s="15"/>
      <c r="E54" s="15"/>
      <c r="F54" s="15"/>
      <c r="G54" s="15"/>
      <c r="H54" s="15"/>
    </row>
    <row r="55" spans="1:8" ht="17.25">
      <c r="A55" s="15"/>
      <c r="B55" s="15"/>
      <c r="C55" s="15"/>
      <c r="D55" s="15"/>
      <c r="E55" s="15"/>
      <c r="F55" s="15"/>
      <c r="G55" s="15"/>
      <c r="H55" s="15"/>
    </row>
    <row r="56" spans="1:8" ht="17.25">
      <c r="A56" s="15"/>
      <c r="B56" s="15"/>
      <c r="C56" s="15"/>
      <c r="D56" s="15"/>
      <c r="E56" s="15"/>
      <c r="F56" s="15"/>
      <c r="G56" s="15"/>
      <c r="H56" s="15"/>
    </row>
    <row r="57" spans="1:8" ht="17.25">
      <c r="A57" s="15"/>
      <c r="B57" s="15"/>
      <c r="C57" s="15"/>
      <c r="D57" s="15"/>
      <c r="E57" s="15"/>
      <c r="F57" s="15"/>
      <c r="G57" s="15"/>
      <c r="H57" s="15"/>
    </row>
    <row r="58" spans="1:8" ht="17.25">
      <c r="A58" s="15"/>
      <c r="B58" s="15"/>
      <c r="C58" s="15"/>
      <c r="D58" s="15"/>
      <c r="E58" s="15"/>
      <c r="F58" s="15"/>
      <c r="G58" s="15"/>
      <c r="H58" s="15"/>
    </row>
    <row r="59" spans="1:8" ht="17.25">
      <c r="A59" s="15"/>
      <c r="B59" s="15"/>
      <c r="C59" s="15"/>
      <c r="D59" s="15"/>
      <c r="E59" s="15"/>
      <c r="F59" s="15"/>
      <c r="G59" s="15"/>
      <c r="H59" s="15"/>
    </row>
    <row r="60" spans="1:8" ht="17.25">
      <c r="A60" s="15"/>
      <c r="B60" s="15"/>
      <c r="C60" s="15"/>
      <c r="D60" s="15"/>
      <c r="E60" s="15"/>
      <c r="F60" s="15"/>
      <c r="G60" s="15"/>
      <c r="H60" s="15"/>
    </row>
    <row r="61" spans="1:8" ht="17.25">
      <c r="A61" s="15"/>
      <c r="B61" s="15"/>
      <c r="C61" s="15"/>
      <c r="D61" s="15"/>
      <c r="E61" s="15"/>
      <c r="F61" s="15"/>
      <c r="G61" s="15"/>
      <c r="H61" s="15"/>
    </row>
    <row r="62" spans="1:8" ht="17.25">
      <c r="A62" s="15"/>
      <c r="B62" s="15"/>
      <c r="C62" s="15"/>
      <c r="D62" s="15"/>
      <c r="E62" s="15"/>
      <c r="F62" s="15"/>
      <c r="G62" s="15"/>
      <c r="H62" s="15"/>
    </row>
    <row r="63" spans="1:8" ht="17.25">
      <c r="A63" s="15"/>
      <c r="B63" s="15"/>
      <c r="C63" s="15"/>
      <c r="D63" s="15"/>
      <c r="E63" s="15"/>
      <c r="F63" s="15"/>
      <c r="G63" s="15"/>
      <c r="H63" s="15"/>
    </row>
    <row r="64" spans="1:8" ht="17.25">
      <c r="A64" s="15"/>
      <c r="B64" s="15"/>
      <c r="C64" s="15"/>
      <c r="D64" s="15"/>
      <c r="E64" s="15"/>
      <c r="F64" s="15"/>
      <c r="G64" s="15"/>
      <c r="H64" s="15"/>
    </row>
    <row r="65" spans="1:8" ht="17.25">
      <c r="A65" s="15"/>
      <c r="B65" s="15"/>
      <c r="C65" s="15"/>
      <c r="D65" s="15"/>
      <c r="E65" s="15"/>
      <c r="F65" s="15"/>
      <c r="G65" s="15"/>
      <c r="H65" s="15"/>
    </row>
    <row r="66" spans="1:8" ht="17.25">
      <c r="A66" s="15"/>
      <c r="B66" s="15"/>
      <c r="C66" s="15"/>
      <c r="D66" s="15"/>
      <c r="E66" s="15"/>
      <c r="F66" s="15"/>
      <c r="G66" s="15"/>
      <c r="H66" s="15"/>
    </row>
    <row r="67" spans="1:8" ht="17.25">
      <c r="A67" s="15"/>
      <c r="B67" s="15"/>
      <c r="C67" s="15"/>
      <c r="D67" s="15"/>
      <c r="E67" s="15"/>
      <c r="F67" s="15"/>
      <c r="G67" s="15"/>
      <c r="H67" s="15"/>
    </row>
    <row r="68" spans="1:8" ht="17.25">
      <c r="A68" s="15"/>
      <c r="B68" s="15"/>
      <c r="C68" s="15"/>
      <c r="D68" s="15"/>
      <c r="E68" s="15"/>
      <c r="F68" s="15"/>
      <c r="G68" s="15"/>
      <c r="H68" s="15"/>
    </row>
    <row r="69" spans="1:8" ht="17.25">
      <c r="A69" s="15"/>
      <c r="B69" s="15"/>
      <c r="C69" s="15"/>
      <c r="D69" s="15"/>
      <c r="E69" s="15"/>
      <c r="F69" s="15"/>
      <c r="G69" s="15"/>
      <c r="H69" s="15"/>
    </row>
    <row r="70" spans="1:8" ht="17.25">
      <c r="A70" s="15"/>
      <c r="B70" s="15"/>
      <c r="C70" s="15"/>
      <c r="D70" s="15"/>
      <c r="E70" s="15"/>
      <c r="F70" s="15"/>
      <c r="G70" s="15"/>
      <c r="H70" s="15"/>
    </row>
    <row r="71" spans="1:8" ht="17.25">
      <c r="A71" s="15"/>
      <c r="B71" s="15"/>
      <c r="C71" s="15"/>
      <c r="D71" s="15"/>
      <c r="E71" s="15"/>
      <c r="F71" s="15"/>
      <c r="G71" s="15"/>
      <c r="H71" s="15"/>
    </row>
    <row r="72" spans="1:8" ht="17.25">
      <c r="A72" s="15"/>
      <c r="B72" s="15"/>
      <c r="C72" s="15"/>
      <c r="D72" s="15"/>
      <c r="E72" s="15"/>
      <c r="F72" s="15"/>
      <c r="G72" s="15"/>
      <c r="H72" s="15"/>
    </row>
    <row r="73" spans="1:8" ht="17.25">
      <c r="A73" s="15"/>
      <c r="B73" s="15"/>
      <c r="C73" s="15"/>
      <c r="D73" s="15"/>
      <c r="E73" s="15"/>
      <c r="F73" s="15"/>
      <c r="G73" s="15"/>
      <c r="H73" s="15"/>
    </row>
    <row r="74" spans="1:8" ht="17.25">
      <c r="A74" s="15"/>
      <c r="B74" s="15"/>
      <c r="C74" s="15"/>
      <c r="D74" s="15"/>
      <c r="E74" s="15"/>
      <c r="F74" s="15"/>
      <c r="G74" s="15"/>
      <c r="H74" s="15"/>
    </row>
    <row r="75" spans="1:8" ht="17.25">
      <c r="A75" s="15"/>
      <c r="B75" s="15"/>
      <c r="C75" s="15"/>
      <c r="D75" s="15"/>
      <c r="E75" s="15"/>
      <c r="F75" s="15"/>
      <c r="G75" s="15"/>
      <c r="H75" s="15"/>
    </row>
    <row r="76" spans="1:8" ht="17.25">
      <c r="A76" s="15"/>
      <c r="B76" s="15"/>
      <c r="C76" s="15"/>
      <c r="D76" s="15"/>
      <c r="E76" s="15"/>
      <c r="F76" s="15"/>
      <c r="G76" s="15"/>
      <c r="H76" s="15"/>
    </row>
  </sheetData>
  <mergeCells count="7">
    <mergeCell ref="A1:H1"/>
    <mergeCell ref="A3:C4"/>
    <mergeCell ref="H3:H4"/>
    <mergeCell ref="A6:A7"/>
    <mergeCell ref="B6:C6"/>
    <mergeCell ref="D6:F6"/>
    <mergeCell ref="G6:H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&amp;C&amp;[33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50" zoomScaleNormal="50" zoomScaleSheetLayoutView="50" workbookViewId="0" topLeftCell="E31">
      <selection activeCell="T36" sqref="T36"/>
    </sheetView>
  </sheetViews>
  <sheetFormatPr defaultColWidth="9.00390625" defaultRowHeight="13.5"/>
  <cols>
    <col min="1" max="1" width="5.625" style="0" customWidth="1"/>
    <col min="2" max="2" width="31.25390625" style="0" customWidth="1"/>
    <col min="3" max="7" width="30.625" style="0" customWidth="1"/>
    <col min="8" max="11" width="15.625" style="0" customWidth="1"/>
  </cols>
  <sheetData>
    <row r="1" spans="1:8" s="1" customFormat="1" ht="50.25" customHeight="1">
      <c r="A1" s="279"/>
      <c r="B1" s="279"/>
      <c r="C1" s="279"/>
      <c r="D1" s="279"/>
      <c r="E1" s="279"/>
      <c r="F1" s="279"/>
      <c r="G1" s="279"/>
      <c r="H1" s="279"/>
    </row>
    <row r="2" spans="1:8" s="1" customFormat="1" ht="19.5" customHeight="1">
      <c r="A2" s="3"/>
      <c r="B2" s="3"/>
      <c r="C2" s="3"/>
      <c r="D2" s="3"/>
      <c r="E2" s="3"/>
      <c r="F2" s="3"/>
      <c r="G2" s="3"/>
      <c r="H2" s="3"/>
    </row>
    <row r="3" s="1" customFormat="1" ht="22.5" customHeight="1"/>
    <row r="4" s="1" customFormat="1" ht="19.5" customHeight="1"/>
    <row r="5" spans="1:11" ht="21" customHeight="1">
      <c r="A5" s="246" t="s">
        <v>108</v>
      </c>
      <c r="B5" s="246"/>
      <c r="C5" s="246"/>
      <c r="D5" s="246"/>
      <c r="E5" s="31"/>
      <c r="F5" s="31"/>
      <c r="G5" s="31"/>
      <c r="H5" s="252" t="s">
        <v>109</v>
      </c>
      <c r="I5" s="252"/>
      <c r="J5" s="252"/>
      <c r="K5" s="252"/>
    </row>
    <row r="6" spans="1:11" ht="30" customHeight="1" thickBot="1">
      <c r="A6" s="237"/>
      <c r="B6" s="237"/>
      <c r="C6" s="237"/>
      <c r="D6" s="237"/>
      <c r="E6" s="31"/>
      <c r="F6" s="31"/>
      <c r="G6" s="31"/>
      <c r="H6" s="252"/>
      <c r="I6" s="252"/>
      <c r="J6" s="252"/>
      <c r="K6" s="252"/>
    </row>
    <row r="7" spans="1:22" s="4" customFormat="1" ht="50.25" customHeight="1" thickTop="1">
      <c r="A7" s="253" t="s">
        <v>188</v>
      </c>
      <c r="B7" s="242"/>
      <c r="C7" s="96" t="s">
        <v>116</v>
      </c>
      <c r="D7" s="96" t="s">
        <v>117</v>
      </c>
      <c r="E7" s="96" t="s">
        <v>118</v>
      </c>
      <c r="F7" s="96" t="s">
        <v>119</v>
      </c>
      <c r="G7" s="96" t="s">
        <v>164</v>
      </c>
      <c r="H7" s="244" t="s">
        <v>138</v>
      </c>
      <c r="I7" s="242"/>
      <c r="J7" s="242"/>
      <c r="K7" s="245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 s="4" customFormat="1" ht="50.25" customHeight="1">
      <c r="A8" s="259"/>
      <c r="B8" s="243"/>
      <c r="C8" s="32" t="s">
        <v>139</v>
      </c>
      <c r="D8" s="32" t="s">
        <v>139</v>
      </c>
      <c r="E8" s="32" t="s">
        <v>139</v>
      </c>
      <c r="F8" s="32" t="s">
        <v>139</v>
      </c>
      <c r="G8" s="32" t="s">
        <v>139</v>
      </c>
      <c r="H8" s="33" t="s">
        <v>37</v>
      </c>
      <c r="I8" s="33" t="s">
        <v>38</v>
      </c>
      <c r="J8" s="33" t="s">
        <v>39</v>
      </c>
      <c r="K8" s="97" t="s">
        <v>165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2" s="4" customFormat="1" ht="75" customHeight="1">
      <c r="A9" s="258" t="s">
        <v>140</v>
      </c>
      <c r="B9" s="34" t="s">
        <v>141</v>
      </c>
      <c r="C9" s="35">
        <v>1937257692</v>
      </c>
      <c r="D9" s="35">
        <v>1998064548</v>
      </c>
      <c r="E9" s="35">
        <v>2003915217</v>
      </c>
      <c r="F9" s="35">
        <v>2006534649</v>
      </c>
      <c r="G9" s="35">
        <v>1984506027</v>
      </c>
      <c r="H9" s="181">
        <f>D9/C9*100</f>
        <v>103.13881092077244</v>
      </c>
      <c r="I9" s="181">
        <f>E9/D9*100</f>
        <v>100.2928168164465</v>
      </c>
      <c r="J9" s="181">
        <f aca="true" t="shared" si="0" ref="J9:K24">F9/E9*100</f>
        <v>100.13071570981538</v>
      </c>
      <c r="K9" s="182">
        <f t="shared" si="0"/>
        <v>98.90215591288302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1:22" s="4" customFormat="1" ht="75" customHeight="1">
      <c r="A10" s="259"/>
      <c r="B10" s="36" t="s">
        <v>142</v>
      </c>
      <c r="C10" s="37">
        <v>53819152</v>
      </c>
      <c r="D10" s="35">
        <v>74701772</v>
      </c>
      <c r="E10" s="37">
        <v>72379884</v>
      </c>
      <c r="F10" s="35">
        <v>68556168</v>
      </c>
      <c r="G10" s="35">
        <v>42472378</v>
      </c>
      <c r="H10" s="181">
        <f aca="true" t="shared" si="1" ref="H10:I39">D10/C10*100</f>
        <v>138.80146606546307</v>
      </c>
      <c r="I10" s="181">
        <f t="shared" si="1"/>
        <v>96.89178992969538</v>
      </c>
      <c r="J10" s="181">
        <f t="shared" si="0"/>
        <v>94.71715649613365</v>
      </c>
      <c r="K10" s="182">
        <f t="shared" si="0"/>
        <v>61.95267215052043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</row>
    <row r="11" spans="1:22" s="4" customFormat="1" ht="75" customHeight="1">
      <c r="A11" s="259"/>
      <c r="B11" s="34" t="s">
        <v>40</v>
      </c>
      <c r="C11" s="35">
        <v>295766</v>
      </c>
      <c r="D11" s="35">
        <v>447537</v>
      </c>
      <c r="E11" s="35">
        <v>143189</v>
      </c>
      <c r="F11" s="35">
        <v>152643</v>
      </c>
      <c r="G11" s="35">
        <v>165831</v>
      </c>
      <c r="H11" s="181">
        <f t="shared" si="1"/>
        <v>151.31455272073194</v>
      </c>
      <c r="I11" s="181">
        <f t="shared" si="1"/>
        <v>31.9948965113499</v>
      </c>
      <c r="J11" s="181">
        <f t="shared" si="0"/>
        <v>106.60246247965975</v>
      </c>
      <c r="K11" s="182">
        <f t="shared" si="0"/>
        <v>108.639767300171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22" s="4" customFormat="1" ht="75" customHeight="1">
      <c r="A12" s="259"/>
      <c r="B12" s="34" t="s">
        <v>41</v>
      </c>
      <c r="C12" s="38">
        <v>10318</v>
      </c>
      <c r="D12" s="38">
        <v>2334</v>
      </c>
      <c r="E12" s="38">
        <v>5109</v>
      </c>
      <c r="F12" s="38">
        <v>24356</v>
      </c>
      <c r="G12" s="38">
        <v>10374</v>
      </c>
      <c r="H12" s="183">
        <f t="shared" si="1"/>
        <v>22.620662919170382</v>
      </c>
      <c r="I12" s="183">
        <f t="shared" si="1"/>
        <v>218.89460154241647</v>
      </c>
      <c r="J12" s="183">
        <f t="shared" si="0"/>
        <v>476.72734390291646</v>
      </c>
      <c r="K12" s="184">
        <f t="shared" si="0"/>
        <v>42.593200853999015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</row>
    <row r="13" spans="1:11" s="133" customFormat="1" ht="75" customHeight="1">
      <c r="A13" s="259"/>
      <c r="B13" s="198" t="s">
        <v>42</v>
      </c>
      <c r="C13" s="199">
        <f>SUM(C9:C12)</f>
        <v>1991382928</v>
      </c>
      <c r="D13" s="200">
        <f>SUM(D9:D12)</f>
        <v>2073216191</v>
      </c>
      <c r="E13" s="200">
        <f>SUM(E9:E12)</f>
        <v>2076443399</v>
      </c>
      <c r="F13" s="200">
        <f>SUM(F9:F12)</f>
        <v>2075267816</v>
      </c>
      <c r="G13" s="200">
        <f>SUM(G9:G12)</f>
        <v>2027154610</v>
      </c>
      <c r="H13" s="201">
        <f t="shared" si="1"/>
        <v>104.10936851217197</v>
      </c>
      <c r="I13" s="201">
        <f t="shared" si="1"/>
        <v>100.1556619137941</v>
      </c>
      <c r="J13" s="201">
        <f t="shared" si="0"/>
        <v>99.94338477992869</v>
      </c>
      <c r="K13" s="202">
        <f t="shared" si="0"/>
        <v>97.68159050947283</v>
      </c>
    </row>
    <row r="14" spans="1:22" s="4" customFormat="1" ht="75" customHeight="1">
      <c r="A14" s="260" t="s">
        <v>143</v>
      </c>
      <c r="B14" s="39" t="s">
        <v>43</v>
      </c>
      <c r="C14" s="38">
        <v>125192</v>
      </c>
      <c r="D14" s="38">
        <v>115995</v>
      </c>
      <c r="E14" s="38">
        <v>99420</v>
      </c>
      <c r="F14" s="38">
        <v>76392</v>
      </c>
      <c r="G14" s="38">
        <v>135175</v>
      </c>
      <c r="H14" s="183">
        <f t="shared" si="1"/>
        <v>92.6536839414659</v>
      </c>
      <c r="I14" s="183">
        <f t="shared" si="1"/>
        <v>85.71059097374886</v>
      </c>
      <c r="J14" s="183">
        <f t="shared" si="0"/>
        <v>76.83765841882921</v>
      </c>
      <c r="K14" s="184">
        <f t="shared" si="0"/>
        <v>176.94915697978846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22" s="4" customFormat="1" ht="75" customHeight="1">
      <c r="A15" s="259"/>
      <c r="B15" s="34" t="s">
        <v>44</v>
      </c>
      <c r="C15" s="38">
        <v>12054926</v>
      </c>
      <c r="D15" s="35">
        <v>14400905</v>
      </c>
      <c r="E15" s="35">
        <v>16084351</v>
      </c>
      <c r="F15" s="35">
        <v>18269094</v>
      </c>
      <c r="G15" s="35">
        <v>18741614</v>
      </c>
      <c r="H15" s="183">
        <f t="shared" si="1"/>
        <v>119.46074990423001</v>
      </c>
      <c r="I15" s="183">
        <f t="shared" si="1"/>
        <v>111.689862546833</v>
      </c>
      <c r="J15" s="183">
        <f t="shared" si="0"/>
        <v>113.58303483926706</v>
      </c>
      <c r="K15" s="184">
        <f t="shared" si="0"/>
        <v>102.58644462609914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</row>
    <row r="16" spans="1:22" s="4" customFormat="1" ht="75" customHeight="1">
      <c r="A16" s="259"/>
      <c r="B16" s="39" t="s">
        <v>144</v>
      </c>
      <c r="C16" s="40">
        <v>264818901</v>
      </c>
      <c r="D16" s="38">
        <v>275507765</v>
      </c>
      <c r="E16" s="38">
        <v>281381324</v>
      </c>
      <c r="F16" s="40">
        <v>285680821</v>
      </c>
      <c r="G16" s="40">
        <v>288830111</v>
      </c>
      <c r="H16" s="183">
        <f t="shared" si="1"/>
        <v>104.03629195636606</v>
      </c>
      <c r="I16" s="183">
        <f t="shared" si="1"/>
        <v>102.1319032514383</v>
      </c>
      <c r="J16" s="183">
        <f t="shared" si="0"/>
        <v>101.52799657734215</v>
      </c>
      <c r="K16" s="184">
        <f t="shared" si="0"/>
        <v>101.10238061798344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s="4" customFormat="1" ht="75" customHeight="1">
      <c r="A17" s="259"/>
      <c r="B17" s="191" t="s">
        <v>194</v>
      </c>
      <c r="C17" s="35">
        <v>4791541</v>
      </c>
      <c r="D17" s="38">
        <v>4964388</v>
      </c>
      <c r="E17" s="35">
        <v>5043903</v>
      </c>
      <c r="F17" s="35">
        <v>5207747</v>
      </c>
      <c r="G17" s="35">
        <v>5169972</v>
      </c>
      <c r="H17" s="181">
        <f t="shared" si="1"/>
        <v>103.60733634544712</v>
      </c>
      <c r="I17" s="181">
        <f t="shared" si="1"/>
        <v>101.60170800509549</v>
      </c>
      <c r="J17" s="181">
        <f t="shared" si="0"/>
        <v>103.24835747237803</v>
      </c>
      <c r="K17" s="182">
        <f t="shared" si="0"/>
        <v>99.27463834168594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</row>
    <row r="18" spans="1:22" s="4" customFormat="1" ht="75" customHeight="1">
      <c r="A18" s="259"/>
      <c r="B18" s="34" t="s">
        <v>110</v>
      </c>
      <c r="C18" s="35">
        <v>17095365</v>
      </c>
      <c r="D18" s="35">
        <v>17590377</v>
      </c>
      <c r="E18" s="35">
        <v>17717488</v>
      </c>
      <c r="F18" s="35">
        <v>17669379</v>
      </c>
      <c r="G18" s="35">
        <v>17513017</v>
      </c>
      <c r="H18" s="181">
        <f t="shared" si="1"/>
        <v>102.89559187534165</v>
      </c>
      <c r="I18" s="181">
        <f t="shared" si="1"/>
        <v>100.72261668979579</v>
      </c>
      <c r="J18" s="181">
        <f t="shared" si="0"/>
        <v>99.7284660218198</v>
      </c>
      <c r="K18" s="182">
        <f t="shared" si="0"/>
        <v>99.11506793758853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</row>
    <row r="19" spans="1:22" s="4" customFormat="1" ht="75" customHeight="1">
      <c r="A19" s="259"/>
      <c r="B19" s="34" t="s">
        <v>111</v>
      </c>
      <c r="C19" s="37">
        <v>1009816</v>
      </c>
      <c r="D19" s="35">
        <v>1057300</v>
      </c>
      <c r="E19" s="35">
        <v>1050136</v>
      </c>
      <c r="F19" s="37">
        <v>1279816</v>
      </c>
      <c r="G19" s="37">
        <v>1209463</v>
      </c>
      <c r="H19" s="181">
        <f t="shared" si="1"/>
        <v>104.70224278482416</v>
      </c>
      <c r="I19" s="181">
        <f t="shared" si="1"/>
        <v>99.32242504492575</v>
      </c>
      <c r="J19" s="181">
        <f t="shared" si="0"/>
        <v>121.871452840394</v>
      </c>
      <c r="K19" s="182">
        <f t="shared" si="0"/>
        <v>94.50288166423924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</row>
    <row r="20" spans="1:22" s="4" customFormat="1" ht="75" customHeight="1">
      <c r="A20" s="259"/>
      <c r="B20" s="36" t="s">
        <v>45</v>
      </c>
      <c r="C20" s="35">
        <v>21716</v>
      </c>
      <c r="D20" s="35">
        <v>29023</v>
      </c>
      <c r="E20" s="35">
        <v>23778</v>
      </c>
      <c r="F20" s="37">
        <v>21866</v>
      </c>
      <c r="G20" s="156"/>
      <c r="H20" s="181">
        <f t="shared" si="1"/>
        <v>133.6480014735679</v>
      </c>
      <c r="I20" s="181">
        <f t="shared" si="1"/>
        <v>81.92812596905902</v>
      </c>
      <c r="J20" s="181">
        <f t="shared" si="0"/>
        <v>91.95895365463875</v>
      </c>
      <c r="K20" s="182">
        <f t="shared" si="0"/>
        <v>0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1:22" s="4" customFormat="1" ht="75" customHeight="1">
      <c r="A21" s="259"/>
      <c r="B21" s="36" t="s">
        <v>46</v>
      </c>
      <c r="C21" s="37">
        <v>6836650</v>
      </c>
      <c r="D21" s="35">
        <v>8351720</v>
      </c>
      <c r="E21" s="35">
        <v>8664410</v>
      </c>
      <c r="F21" s="35">
        <v>8602090</v>
      </c>
      <c r="G21" s="35">
        <v>8570880</v>
      </c>
      <c r="H21" s="181">
        <f t="shared" si="1"/>
        <v>122.1609999049242</v>
      </c>
      <c r="I21" s="181">
        <f t="shared" si="1"/>
        <v>103.74401919604583</v>
      </c>
      <c r="J21" s="181">
        <f t="shared" si="0"/>
        <v>99.28073579158881</v>
      </c>
      <c r="K21" s="182">
        <f t="shared" si="0"/>
        <v>99.63718119666267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2" s="4" customFormat="1" ht="75" customHeight="1">
      <c r="A22" s="259"/>
      <c r="B22" s="36" t="s">
        <v>47</v>
      </c>
      <c r="C22" s="35">
        <v>30975360</v>
      </c>
      <c r="D22" s="157"/>
      <c r="E22" s="157"/>
      <c r="F22" s="157"/>
      <c r="G22" s="157"/>
      <c r="H22" s="185"/>
      <c r="I22" s="185"/>
      <c r="J22" s="185"/>
      <c r="K22" s="186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2" s="4" customFormat="1" ht="75" customHeight="1">
      <c r="A23" s="259"/>
      <c r="B23" s="36" t="s">
        <v>48</v>
      </c>
      <c r="C23" s="35">
        <v>2010490</v>
      </c>
      <c r="D23" s="37">
        <v>2785840</v>
      </c>
      <c r="E23" s="35">
        <v>2922500</v>
      </c>
      <c r="F23" s="35">
        <v>3028470</v>
      </c>
      <c r="G23" s="35">
        <v>3129050</v>
      </c>
      <c r="H23" s="181">
        <f t="shared" si="1"/>
        <v>138.56522539281468</v>
      </c>
      <c r="I23" s="181">
        <f t="shared" si="1"/>
        <v>104.90552221233094</v>
      </c>
      <c r="J23" s="181">
        <f t="shared" si="0"/>
        <v>103.62600513259197</v>
      </c>
      <c r="K23" s="182">
        <f t="shared" si="0"/>
        <v>103.32114896300773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:22" s="4" customFormat="1" ht="75" customHeight="1">
      <c r="A24" s="259"/>
      <c r="B24" s="36" t="s">
        <v>49</v>
      </c>
      <c r="C24" s="35">
        <v>70200</v>
      </c>
      <c r="D24" s="35">
        <v>112060</v>
      </c>
      <c r="E24" s="35">
        <v>137020</v>
      </c>
      <c r="F24" s="37">
        <v>164840</v>
      </c>
      <c r="G24" s="37">
        <v>169780</v>
      </c>
      <c r="H24" s="181">
        <f t="shared" si="1"/>
        <v>159.62962962962962</v>
      </c>
      <c r="I24" s="181">
        <f t="shared" si="1"/>
        <v>122.2737819025522</v>
      </c>
      <c r="J24" s="181">
        <f t="shared" si="0"/>
        <v>120.30360531309299</v>
      </c>
      <c r="K24" s="182">
        <f t="shared" si="0"/>
        <v>102.9968454258675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4" customFormat="1" ht="75" customHeight="1">
      <c r="A25" s="259"/>
      <c r="B25" s="36" t="s">
        <v>50</v>
      </c>
      <c r="C25" s="35">
        <v>67158070</v>
      </c>
      <c r="D25" s="37">
        <v>71599810</v>
      </c>
      <c r="E25" s="35">
        <v>71146970</v>
      </c>
      <c r="F25" s="37">
        <v>70887090</v>
      </c>
      <c r="G25" s="37">
        <v>70260570</v>
      </c>
      <c r="H25" s="181">
        <f t="shared" si="1"/>
        <v>106.6138589152428</v>
      </c>
      <c r="I25" s="181">
        <f t="shared" si="1"/>
        <v>99.36754022112628</v>
      </c>
      <c r="J25" s="181">
        <f aca="true" t="shared" si="2" ref="J25:J34">F25/E25*100</f>
        <v>99.63472794414155</v>
      </c>
      <c r="K25" s="182">
        <f aca="true" t="shared" si="3" ref="K25:K34">G25/F25*100</f>
        <v>99.11617192919049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</row>
    <row r="26" spans="1:22" s="4" customFormat="1" ht="75" customHeight="1">
      <c r="A26" s="259"/>
      <c r="B26" s="36" t="s">
        <v>112</v>
      </c>
      <c r="C26" s="37">
        <v>1874410</v>
      </c>
      <c r="D26" s="35">
        <v>2149670</v>
      </c>
      <c r="E26" s="35">
        <v>2293300</v>
      </c>
      <c r="F26" s="35">
        <v>2392420</v>
      </c>
      <c r="G26" s="35">
        <v>2416564</v>
      </c>
      <c r="H26" s="181">
        <f t="shared" si="1"/>
        <v>114.6851542618744</v>
      </c>
      <c r="I26" s="181">
        <f t="shared" si="1"/>
        <v>106.68149064740169</v>
      </c>
      <c r="J26" s="181">
        <f t="shared" si="2"/>
        <v>104.32215584528845</v>
      </c>
      <c r="K26" s="182">
        <f t="shared" si="3"/>
        <v>101.00918735004723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</row>
    <row r="27" spans="1:22" s="4" customFormat="1" ht="75" customHeight="1">
      <c r="A27" s="259"/>
      <c r="B27" s="36" t="s">
        <v>51</v>
      </c>
      <c r="C27" s="35">
        <v>128109956</v>
      </c>
      <c r="D27" s="35">
        <v>127234710</v>
      </c>
      <c r="E27" s="35">
        <v>125482371</v>
      </c>
      <c r="F27" s="37">
        <v>122897350</v>
      </c>
      <c r="G27" s="37">
        <v>119609030</v>
      </c>
      <c r="H27" s="181">
        <f t="shared" si="1"/>
        <v>99.31680095183235</v>
      </c>
      <c r="I27" s="181">
        <f t="shared" si="1"/>
        <v>98.62275082011818</v>
      </c>
      <c r="J27" s="181">
        <f t="shared" si="2"/>
        <v>97.93993293288983</v>
      </c>
      <c r="K27" s="182">
        <f t="shared" si="3"/>
        <v>97.32433612278865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</row>
    <row r="28" spans="1:22" s="4" customFormat="1" ht="75" customHeight="1">
      <c r="A28" s="259"/>
      <c r="B28" s="36" t="s">
        <v>52</v>
      </c>
      <c r="C28" s="37">
        <v>177885840</v>
      </c>
      <c r="D28" s="37">
        <v>192804150</v>
      </c>
      <c r="E28" s="35">
        <v>195381120</v>
      </c>
      <c r="F28" s="35">
        <v>197414250</v>
      </c>
      <c r="G28" s="35">
        <v>194655450</v>
      </c>
      <c r="H28" s="181">
        <f t="shared" si="1"/>
        <v>108.38645167035217</v>
      </c>
      <c r="I28" s="181">
        <f t="shared" si="1"/>
        <v>101.3365739274803</v>
      </c>
      <c r="J28" s="181">
        <f t="shared" si="2"/>
        <v>101.04059696249055</v>
      </c>
      <c r="K28" s="182">
        <f t="shared" si="3"/>
        <v>98.60253249195536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</row>
    <row r="29" spans="1:22" s="4" customFormat="1" ht="75" customHeight="1">
      <c r="A29" s="259"/>
      <c r="B29" s="197" t="s">
        <v>53</v>
      </c>
      <c r="C29" s="203">
        <f>SUM(C14:C28)</f>
        <v>714838433</v>
      </c>
      <c r="D29" s="203">
        <f>SUM(D14:D28)</f>
        <v>718703713</v>
      </c>
      <c r="E29" s="203">
        <f>SUM(E14:E28)</f>
        <v>727428091</v>
      </c>
      <c r="F29" s="203">
        <f>SUM(F14:F28)</f>
        <v>733591625</v>
      </c>
      <c r="G29" s="203">
        <f>SUM(G14:G28)</f>
        <v>730410676</v>
      </c>
      <c r="H29" s="204">
        <f t="shared" si="1"/>
        <v>100.54072078690261</v>
      </c>
      <c r="I29" s="204">
        <f t="shared" si="1"/>
        <v>101.2139046789647</v>
      </c>
      <c r="J29" s="204">
        <f t="shared" si="2"/>
        <v>100.84730491938068</v>
      </c>
      <c r="K29" s="205">
        <f t="shared" si="3"/>
        <v>99.56638695268639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</row>
    <row r="30" spans="1:22" s="4" customFormat="1" ht="90" customHeight="1">
      <c r="A30" s="263" t="s">
        <v>113</v>
      </c>
      <c r="B30" s="255"/>
      <c r="C30" s="158">
        <v>1276544209</v>
      </c>
      <c r="D30" s="158">
        <v>1354512180</v>
      </c>
      <c r="E30" s="158">
        <v>1349015028</v>
      </c>
      <c r="F30" s="159">
        <v>1341924302</v>
      </c>
      <c r="G30" s="158">
        <v>1297189362</v>
      </c>
      <c r="H30" s="181">
        <f t="shared" si="1"/>
        <v>106.10773762869343</v>
      </c>
      <c r="I30" s="181">
        <f t="shared" si="1"/>
        <v>99.59416001707714</v>
      </c>
      <c r="J30" s="181">
        <f t="shared" si="2"/>
        <v>99.47437753821671</v>
      </c>
      <c r="K30" s="182">
        <f t="shared" si="3"/>
        <v>96.66635890464707</v>
      </c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</row>
    <row r="31" spans="1:22" s="4" customFormat="1" ht="90" customHeight="1">
      <c r="A31" s="256" t="s">
        <v>54</v>
      </c>
      <c r="B31" s="257"/>
      <c r="C31" s="35">
        <v>27062646</v>
      </c>
      <c r="D31" s="35">
        <v>28132716</v>
      </c>
      <c r="E31" s="35">
        <v>53093222</v>
      </c>
      <c r="F31" s="35">
        <v>52778538</v>
      </c>
      <c r="G31" s="35">
        <v>51072980</v>
      </c>
      <c r="H31" s="181">
        <f t="shared" si="1"/>
        <v>103.95404795229557</v>
      </c>
      <c r="I31" s="181">
        <f t="shared" si="1"/>
        <v>188.72412460993812</v>
      </c>
      <c r="J31" s="181">
        <f t="shared" si="2"/>
        <v>99.40729910872615</v>
      </c>
      <c r="K31" s="182">
        <f t="shared" si="3"/>
        <v>96.76846296879236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</row>
    <row r="32" spans="1:22" s="4" customFormat="1" ht="90" customHeight="1">
      <c r="A32" s="256" t="s">
        <v>114</v>
      </c>
      <c r="B32" s="257"/>
      <c r="C32" s="35">
        <v>51060</v>
      </c>
      <c r="D32" s="37">
        <v>62867</v>
      </c>
      <c r="E32" s="35">
        <v>119634</v>
      </c>
      <c r="F32" s="35">
        <v>134682</v>
      </c>
      <c r="G32" s="35">
        <v>117797</v>
      </c>
      <c r="H32" s="181">
        <f t="shared" si="1"/>
        <v>123.1237759498629</v>
      </c>
      <c r="I32" s="181">
        <f t="shared" si="1"/>
        <v>190.29697615601188</v>
      </c>
      <c r="J32" s="181">
        <f t="shared" si="2"/>
        <v>112.5783640102312</v>
      </c>
      <c r="K32" s="182">
        <f t="shared" si="3"/>
        <v>87.46306113660326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</row>
    <row r="33" spans="1:22" s="4" customFormat="1" ht="90" customHeight="1">
      <c r="A33" s="256" t="s">
        <v>115</v>
      </c>
      <c r="B33" s="257"/>
      <c r="C33" s="41"/>
      <c r="D33" s="41"/>
      <c r="E33" s="35">
        <v>936509</v>
      </c>
      <c r="F33" s="35">
        <v>935349</v>
      </c>
      <c r="G33" s="35">
        <v>906911</v>
      </c>
      <c r="H33" s="187"/>
      <c r="I33" s="187"/>
      <c r="J33" s="181">
        <f t="shared" si="2"/>
        <v>99.87613573387975</v>
      </c>
      <c r="K33" s="182">
        <f t="shared" si="3"/>
        <v>96.95963752567224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</row>
    <row r="34" spans="1:22" s="4" customFormat="1" ht="90" customHeight="1">
      <c r="A34" s="263" t="s">
        <v>55</v>
      </c>
      <c r="B34" s="255"/>
      <c r="C34" s="41"/>
      <c r="D34" s="41"/>
      <c r="E34" s="37">
        <v>141870</v>
      </c>
      <c r="F34" s="35">
        <v>158393</v>
      </c>
      <c r="G34" s="35">
        <v>69788</v>
      </c>
      <c r="H34" s="187"/>
      <c r="I34" s="187"/>
      <c r="J34" s="181">
        <f t="shared" si="2"/>
        <v>111.64657785296399</v>
      </c>
      <c r="K34" s="182">
        <f t="shared" si="3"/>
        <v>44.06002790527359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</row>
    <row r="35" spans="1:22" s="4" customFormat="1" ht="90" customHeight="1">
      <c r="A35" s="248" t="s">
        <v>182</v>
      </c>
      <c r="B35" s="249"/>
      <c r="C35" s="41"/>
      <c r="D35" s="41"/>
      <c r="E35" s="156"/>
      <c r="F35" s="160"/>
      <c r="G35" s="35">
        <v>336597</v>
      </c>
      <c r="H35" s="187"/>
      <c r="I35" s="187"/>
      <c r="J35" s="187"/>
      <c r="K35" s="188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</row>
    <row r="36" spans="1:22" s="4" customFormat="1" ht="90" customHeight="1">
      <c r="A36" s="248" t="s">
        <v>183</v>
      </c>
      <c r="B36" s="249"/>
      <c r="C36" s="41"/>
      <c r="D36" s="41"/>
      <c r="E36" s="156"/>
      <c r="F36" s="160"/>
      <c r="G36" s="35">
        <v>14291</v>
      </c>
      <c r="H36" s="187"/>
      <c r="I36" s="187"/>
      <c r="J36" s="187"/>
      <c r="K36" s="188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</row>
    <row r="37" spans="1:22" s="4" customFormat="1" ht="34.5" customHeight="1">
      <c r="A37" s="250" t="s">
        <v>195</v>
      </c>
      <c r="B37" s="251"/>
      <c r="C37" s="239">
        <f>C32+C33+C34+C35+C36</f>
        <v>51060</v>
      </c>
      <c r="D37" s="239">
        <f>D32+D33+D34+D35+D36</f>
        <v>62867</v>
      </c>
      <c r="E37" s="239">
        <f>E32+E33+E34+E35+E36</f>
        <v>1198013</v>
      </c>
      <c r="F37" s="239">
        <f>F32+F33+F34+F35+F36</f>
        <v>1228424</v>
      </c>
      <c r="G37" s="239">
        <f>G32+G33+G34+G35+G36</f>
        <v>1445384</v>
      </c>
      <c r="H37" s="286">
        <f>D37/C37*100</f>
        <v>123.1237759498629</v>
      </c>
      <c r="I37" s="284">
        <f>E37/D37*100</f>
        <v>1905.630935148806</v>
      </c>
      <c r="J37" s="236">
        <f>F37/E37*100</f>
        <v>102.53845325551558</v>
      </c>
      <c r="K37" s="241">
        <f>G37/F37*100</f>
        <v>117.6616542822348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</row>
    <row r="38" spans="1:22" s="4" customFormat="1" ht="34.5" customHeight="1">
      <c r="A38" s="254" t="s">
        <v>184</v>
      </c>
      <c r="B38" s="247"/>
      <c r="C38" s="240"/>
      <c r="D38" s="240"/>
      <c r="E38" s="240"/>
      <c r="F38" s="240"/>
      <c r="G38" s="240"/>
      <c r="H38" s="287"/>
      <c r="I38" s="285"/>
      <c r="J38" s="283"/>
      <c r="K38" s="235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1:22" s="4" customFormat="1" ht="90" customHeight="1" thickBot="1">
      <c r="A39" s="261" t="s">
        <v>145</v>
      </c>
      <c r="B39" s="262"/>
      <c r="C39" s="98">
        <v>24166102</v>
      </c>
      <c r="D39" s="98">
        <v>26550103</v>
      </c>
      <c r="E39" s="98">
        <v>51895175</v>
      </c>
      <c r="F39" s="98">
        <v>51115569</v>
      </c>
      <c r="G39" s="99">
        <f>G31-G37</f>
        <v>49627596</v>
      </c>
      <c r="H39" s="189">
        <f t="shared" si="1"/>
        <v>109.86506222641947</v>
      </c>
      <c r="I39" s="189">
        <f t="shared" si="1"/>
        <v>195.46129444394248</v>
      </c>
      <c r="J39" s="189">
        <f>F39/E39*100</f>
        <v>98.49772931683918</v>
      </c>
      <c r="K39" s="190">
        <f>G39/F39*100</f>
        <v>97.08900237420815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1:22" ht="30.75" customHeight="1" thickTop="1">
      <c r="A40" s="238" t="s">
        <v>185</v>
      </c>
      <c r="B40" s="238"/>
      <c r="C40" s="238"/>
      <c r="D40" s="238"/>
      <c r="E40" s="238"/>
      <c r="F40" s="238"/>
      <c r="G40" s="20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</sheetData>
  <mergeCells count="27">
    <mergeCell ref="A40:F40"/>
    <mergeCell ref="G37:G38"/>
    <mergeCell ref="K37:K38"/>
    <mergeCell ref="J37:J38"/>
    <mergeCell ref="I37:I38"/>
    <mergeCell ref="H37:H38"/>
    <mergeCell ref="C37:C38"/>
    <mergeCell ref="D37:D38"/>
    <mergeCell ref="E37:E38"/>
    <mergeCell ref="F37:F38"/>
    <mergeCell ref="A1:H1"/>
    <mergeCell ref="H5:K6"/>
    <mergeCell ref="A7:B8"/>
    <mergeCell ref="H7:K7"/>
    <mergeCell ref="A5:D6"/>
    <mergeCell ref="A9:A13"/>
    <mergeCell ref="A14:A29"/>
    <mergeCell ref="A34:B34"/>
    <mergeCell ref="A38:B38"/>
    <mergeCell ref="A35:B35"/>
    <mergeCell ref="A36:B36"/>
    <mergeCell ref="A37:B37"/>
    <mergeCell ref="A39:B39"/>
    <mergeCell ref="A30:B30"/>
    <mergeCell ref="A31:B31"/>
    <mergeCell ref="A32:B32"/>
    <mergeCell ref="A33:B3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="50" zoomScaleNormal="50" zoomScaleSheetLayoutView="50" workbookViewId="0" topLeftCell="A1">
      <selection activeCell="F13" sqref="F13"/>
    </sheetView>
  </sheetViews>
  <sheetFormatPr defaultColWidth="9.00390625" defaultRowHeight="13.5"/>
  <cols>
    <col min="1" max="2" width="6.625" style="6" customWidth="1"/>
    <col min="3" max="3" width="16.125" style="6" customWidth="1"/>
    <col min="4" max="4" width="20.625" style="6" customWidth="1"/>
    <col min="5" max="5" width="21.625" style="6" customWidth="1"/>
    <col min="6" max="6" width="20.625" style="6" customWidth="1"/>
    <col min="7" max="7" width="21.625" style="6" customWidth="1"/>
    <col min="8" max="8" width="20.625" style="6" customWidth="1"/>
    <col min="9" max="9" width="21.625" style="6" customWidth="1"/>
    <col min="10" max="10" width="20.625" style="6" customWidth="1"/>
    <col min="11" max="11" width="22.625" style="6" customWidth="1"/>
    <col min="12" max="12" width="20.625" style="6" customWidth="1"/>
    <col min="13" max="13" width="21.625" style="6" customWidth="1"/>
    <col min="14" max="14" width="20.625" style="6" customWidth="1"/>
    <col min="15" max="15" width="21.625" style="6" customWidth="1"/>
    <col min="16" max="18" width="20.75390625" style="6" customWidth="1"/>
    <col min="19" max="19" width="23.75390625" style="6" customWidth="1"/>
    <col min="20" max="31" width="20.75390625" style="6" customWidth="1"/>
    <col min="32" max="16384" width="9.00390625" style="6" customWidth="1"/>
  </cols>
  <sheetData>
    <row r="1" spans="1:11" ht="51" customHeight="1">
      <c r="A1" s="290"/>
      <c r="B1" s="290"/>
      <c r="C1" s="290"/>
      <c r="D1" s="290"/>
      <c r="E1" s="290"/>
      <c r="F1" s="290"/>
      <c r="G1" s="290"/>
      <c r="H1" s="290"/>
      <c r="I1" s="1"/>
      <c r="J1" s="1"/>
      <c r="K1" s="1"/>
    </row>
    <row r="2" spans="1:11" ht="19.5" customHeight="1">
      <c r="A2" s="5"/>
      <c r="B2" s="5"/>
      <c r="C2" s="5"/>
      <c r="D2" s="5"/>
      <c r="E2" s="5"/>
      <c r="F2" s="5"/>
      <c r="G2" s="5"/>
      <c r="H2" s="5"/>
      <c r="I2" s="1"/>
      <c r="J2" s="1"/>
      <c r="K2" s="1"/>
    </row>
    <row r="3" spans="8:17" ht="17.25" customHeight="1">
      <c r="H3" s="291"/>
      <c r="I3" s="291"/>
      <c r="J3" s="291"/>
      <c r="K3" s="291"/>
      <c r="N3" s="7"/>
      <c r="O3" s="7"/>
      <c r="P3" s="7"/>
      <c r="Q3" s="7"/>
    </row>
    <row r="4" spans="8:17" ht="17.25" customHeight="1">
      <c r="H4" s="291"/>
      <c r="I4" s="291"/>
      <c r="J4" s="291"/>
      <c r="K4" s="291"/>
      <c r="N4" s="7"/>
      <c r="O4" s="7"/>
      <c r="P4" s="7"/>
      <c r="Q4" s="7"/>
    </row>
    <row r="5" spans="1:31" ht="20.25" customHeight="1">
      <c r="A5" s="296" t="s">
        <v>120</v>
      </c>
      <c r="B5" s="296"/>
      <c r="C5" s="296"/>
      <c r="D5" s="296"/>
      <c r="E5" s="296"/>
      <c r="F5" s="296"/>
      <c r="G5" s="296"/>
      <c r="H5" s="296"/>
      <c r="I5" s="42"/>
      <c r="J5" s="42"/>
      <c r="K5" s="42"/>
      <c r="L5" s="15"/>
      <c r="M5" s="15"/>
      <c r="N5" s="43"/>
      <c r="O5" s="43"/>
      <c r="P5" s="7"/>
      <c r="Q5" s="7"/>
      <c r="AD5" s="288" t="s">
        <v>181</v>
      </c>
      <c r="AE5" s="288"/>
    </row>
    <row r="6" spans="1:31" ht="30" customHeight="1" thickBot="1">
      <c r="A6" s="297"/>
      <c r="B6" s="297"/>
      <c r="C6" s="297"/>
      <c r="D6" s="297"/>
      <c r="E6" s="297"/>
      <c r="F6" s="297"/>
      <c r="G6" s="297"/>
      <c r="H6" s="297"/>
      <c r="I6" s="15"/>
      <c r="J6" s="15"/>
      <c r="K6" s="15"/>
      <c r="L6" s="15"/>
      <c r="M6" s="15"/>
      <c r="N6" s="15"/>
      <c r="O6" s="15"/>
      <c r="AD6" s="289"/>
      <c r="AE6" s="289"/>
    </row>
    <row r="7" spans="1:31" ht="48" customHeight="1" thickTop="1">
      <c r="A7" s="304" t="s">
        <v>196</v>
      </c>
      <c r="B7" s="305"/>
      <c r="C7" s="305"/>
      <c r="D7" s="292" t="s">
        <v>175</v>
      </c>
      <c r="E7" s="292"/>
      <c r="F7" s="292" t="s">
        <v>176</v>
      </c>
      <c r="G7" s="292"/>
      <c r="H7" s="292" t="s">
        <v>177</v>
      </c>
      <c r="I7" s="292"/>
      <c r="J7" s="292" t="s">
        <v>178</v>
      </c>
      <c r="K7" s="292"/>
      <c r="L7" s="292" t="s">
        <v>174</v>
      </c>
      <c r="M7" s="292"/>
      <c r="N7" s="292" t="s">
        <v>179</v>
      </c>
      <c r="O7" s="292"/>
      <c r="P7" s="292" t="s">
        <v>180</v>
      </c>
      <c r="Q7" s="292"/>
      <c r="R7" s="294" t="s">
        <v>166</v>
      </c>
      <c r="S7" s="294"/>
      <c r="T7" s="313" t="s">
        <v>121</v>
      </c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4"/>
    </row>
    <row r="8" spans="1:31" ht="48" customHeight="1">
      <c r="A8" s="306"/>
      <c r="B8" s="307"/>
      <c r="C8" s="307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5"/>
      <c r="S8" s="295"/>
      <c r="T8" s="315" t="s">
        <v>168</v>
      </c>
      <c r="U8" s="315"/>
      <c r="V8" s="315" t="s">
        <v>169</v>
      </c>
      <c r="W8" s="315"/>
      <c r="X8" s="315" t="s">
        <v>170</v>
      </c>
      <c r="Y8" s="315"/>
      <c r="Z8" s="315" t="s">
        <v>171</v>
      </c>
      <c r="AA8" s="315"/>
      <c r="AB8" s="315" t="s">
        <v>172</v>
      </c>
      <c r="AC8" s="315"/>
      <c r="AD8" s="315" t="s">
        <v>173</v>
      </c>
      <c r="AE8" s="316"/>
    </row>
    <row r="9" spans="1:31" ht="51" customHeight="1">
      <c r="A9" s="306"/>
      <c r="B9" s="307"/>
      <c r="C9" s="307"/>
      <c r="D9" s="63" t="s">
        <v>197</v>
      </c>
      <c r="E9" s="194" t="s">
        <v>199</v>
      </c>
      <c r="F9" s="63" t="s">
        <v>197</v>
      </c>
      <c r="G9" s="194" t="s">
        <v>199</v>
      </c>
      <c r="H9" s="63" t="s">
        <v>197</v>
      </c>
      <c r="I9" s="194" t="s">
        <v>199</v>
      </c>
      <c r="J9" s="63" t="s">
        <v>197</v>
      </c>
      <c r="K9" s="194" t="s">
        <v>199</v>
      </c>
      <c r="L9" s="63" t="s">
        <v>197</v>
      </c>
      <c r="M9" s="194" t="s">
        <v>199</v>
      </c>
      <c r="N9" s="63" t="s">
        <v>197</v>
      </c>
      <c r="O9" s="194" t="s">
        <v>199</v>
      </c>
      <c r="P9" s="63" t="s">
        <v>197</v>
      </c>
      <c r="Q9" s="194" t="s">
        <v>199</v>
      </c>
      <c r="R9" s="63" t="s">
        <v>197</v>
      </c>
      <c r="S9" s="194" t="s">
        <v>199</v>
      </c>
      <c r="T9" s="63" t="s">
        <v>197</v>
      </c>
      <c r="U9" s="194" t="s">
        <v>199</v>
      </c>
      <c r="V9" s="63" t="s">
        <v>197</v>
      </c>
      <c r="W9" s="194" t="s">
        <v>199</v>
      </c>
      <c r="X9" s="63" t="s">
        <v>197</v>
      </c>
      <c r="Y9" s="194" t="s">
        <v>199</v>
      </c>
      <c r="Z9" s="63" t="s">
        <v>197</v>
      </c>
      <c r="AA9" s="194" t="s">
        <v>199</v>
      </c>
      <c r="AB9" s="63" t="s">
        <v>197</v>
      </c>
      <c r="AC9" s="194" t="s">
        <v>199</v>
      </c>
      <c r="AD9" s="63" t="s">
        <v>197</v>
      </c>
      <c r="AE9" s="196" t="s">
        <v>199</v>
      </c>
    </row>
    <row r="10" spans="1:31" ht="39" customHeight="1">
      <c r="A10" s="308"/>
      <c r="B10" s="307"/>
      <c r="C10" s="307"/>
      <c r="D10" s="192" t="s">
        <v>198</v>
      </c>
      <c r="E10" s="193" t="s">
        <v>200</v>
      </c>
      <c r="F10" s="192" t="s">
        <v>198</v>
      </c>
      <c r="G10" s="193" t="s">
        <v>200</v>
      </c>
      <c r="H10" s="192" t="s">
        <v>198</v>
      </c>
      <c r="I10" s="193" t="s">
        <v>200</v>
      </c>
      <c r="J10" s="192" t="s">
        <v>198</v>
      </c>
      <c r="K10" s="193" t="s">
        <v>200</v>
      </c>
      <c r="L10" s="192" t="s">
        <v>198</v>
      </c>
      <c r="M10" s="193" t="s">
        <v>200</v>
      </c>
      <c r="N10" s="192" t="s">
        <v>198</v>
      </c>
      <c r="O10" s="193" t="s">
        <v>200</v>
      </c>
      <c r="P10" s="192" t="s">
        <v>198</v>
      </c>
      <c r="Q10" s="193" t="s">
        <v>200</v>
      </c>
      <c r="R10" s="192" t="s">
        <v>198</v>
      </c>
      <c r="S10" s="193" t="s">
        <v>200</v>
      </c>
      <c r="T10" s="192" t="s">
        <v>198</v>
      </c>
      <c r="U10" s="193" t="s">
        <v>200</v>
      </c>
      <c r="V10" s="192" t="s">
        <v>198</v>
      </c>
      <c r="W10" s="193" t="s">
        <v>200</v>
      </c>
      <c r="X10" s="192" t="s">
        <v>198</v>
      </c>
      <c r="Y10" s="193" t="s">
        <v>200</v>
      </c>
      <c r="Z10" s="192" t="s">
        <v>198</v>
      </c>
      <c r="AA10" s="193" t="s">
        <v>200</v>
      </c>
      <c r="AB10" s="192" t="s">
        <v>198</v>
      </c>
      <c r="AC10" s="193" t="s">
        <v>200</v>
      </c>
      <c r="AD10" s="192" t="s">
        <v>198</v>
      </c>
      <c r="AE10" s="195" t="s">
        <v>200</v>
      </c>
    </row>
    <row r="11" spans="1:31" ht="120" customHeight="1">
      <c r="A11" s="258" t="s">
        <v>56</v>
      </c>
      <c r="B11" s="300" t="s">
        <v>57</v>
      </c>
      <c r="C11" s="44" t="s">
        <v>58</v>
      </c>
      <c r="D11" s="161">
        <v>195081</v>
      </c>
      <c r="E11" s="161">
        <v>453747</v>
      </c>
      <c r="F11" s="161">
        <v>197058</v>
      </c>
      <c r="G11" s="161">
        <v>590636</v>
      </c>
      <c r="H11" s="161">
        <v>241879</v>
      </c>
      <c r="I11" s="161">
        <v>661951</v>
      </c>
      <c r="J11" s="161">
        <v>276756</v>
      </c>
      <c r="K11" s="161">
        <v>778179</v>
      </c>
      <c r="L11" s="161">
        <v>279489</v>
      </c>
      <c r="M11" s="161">
        <v>809806</v>
      </c>
      <c r="N11" s="162">
        <v>280847</v>
      </c>
      <c r="O11" s="45">
        <v>837878</v>
      </c>
      <c r="P11" s="45">
        <v>230233</v>
      </c>
      <c r="Q11" s="45">
        <v>708702</v>
      </c>
      <c r="R11" s="207">
        <f>SUM(P11)-SUM(N11)</f>
        <v>-50614</v>
      </c>
      <c r="S11" s="45">
        <f>SUM(Q11-O11)</f>
        <v>-129176</v>
      </c>
      <c r="T11" s="48">
        <f>F11/D11*100</f>
        <v>101.01342519261229</v>
      </c>
      <c r="U11" s="48">
        <f>G11/E11*100</f>
        <v>130.16857411729444</v>
      </c>
      <c r="V11" s="48">
        <f aca="true" t="shared" si="0" ref="V11:AE26">H11/F11*100</f>
        <v>122.74508012869308</v>
      </c>
      <c r="W11" s="48">
        <f t="shared" si="0"/>
        <v>112.07427247915807</v>
      </c>
      <c r="X11" s="48">
        <f t="shared" si="0"/>
        <v>114.41919306760819</v>
      </c>
      <c r="Y11" s="48">
        <f t="shared" si="0"/>
        <v>117.55839933771533</v>
      </c>
      <c r="Z11" s="48">
        <f t="shared" si="0"/>
        <v>100.9875124658544</v>
      </c>
      <c r="AA11" s="48">
        <f t="shared" si="0"/>
        <v>104.06423200831685</v>
      </c>
      <c r="AB11" s="48">
        <f t="shared" si="0"/>
        <v>100.48588674330654</v>
      </c>
      <c r="AC11" s="48">
        <f t="shared" si="0"/>
        <v>103.46650926271231</v>
      </c>
      <c r="AD11" s="48">
        <f t="shared" si="0"/>
        <v>81.97808771323888</v>
      </c>
      <c r="AE11" s="134">
        <f t="shared" si="0"/>
        <v>84.5829583781887</v>
      </c>
    </row>
    <row r="12" spans="1:31" ht="120" customHeight="1">
      <c r="A12" s="258"/>
      <c r="B12" s="243"/>
      <c r="C12" s="44" t="s">
        <v>59</v>
      </c>
      <c r="D12" s="161">
        <v>302790</v>
      </c>
      <c r="E12" s="161">
        <v>694760</v>
      </c>
      <c r="F12" s="161">
        <v>291416</v>
      </c>
      <c r="G12" s="161">
        <v>873896</v>
      </c>
      <c r="H12" s="161">
        <v>331618</v>
      </c>
      <c r="I12" s="163">
        <v>930818</v>
      </c>
      <c r="J12" s="163">
        <v>330624</v>
      </c>
      <c r="K12" s="163">
        <v>988407</v>
      </c>
      <c r="L12" s="163">
        <v>331875</v>
      </c>
      <c r="M12" s="163">
        <v>993377</v>
      </c>
      <c r="N12" s="164">
        <v>333071</v>
      </c>
      <c r="O12" s="46">
        <v>997437</v>
      </c>
      <c r="P12" s="49">
        <v>382243</v>
      </c>
      <c r="Q12" s="49">
        <v>1121805</v>
      </c>
      <c r="R12" s="207">
        <f>SUM(P12)-SUM(N12)</f>
        <v>49172</v>
      </c>
      <c r="S12" s="45">
        <f>SUM(Q12-O12)</f>
        <v>124368</v>
      </c>
      <c r="T12" s="48">
        <f>F12/D12*100</f>
        <v>96.24360117573235</v>
      </c>
      <c r="U12" s="48">
        <f aca="true" t="shared" si="1" ref="U12:U25">G12/E12*100</f>
        <v>125.78386781046693</v>
      </c>
      <c r="V12" s="48">
        <f t="shared" si="0"/>
        <v>113.79539901721252</v>
      </c>
      <c r="W12" s="48">
        <f t="shared" si="0"/>
        <v>106.51358971776963</v>
      </c>
      <c r="X12" s="48">
        <f t="shared" si="0"/>
        <v>99.70025752522481</v>
      </c>
      <c r="Y12" s="48">
        <f t="shared" si="0"/>
        <v>106.18692375953194</v>
      </c>
      <c r="Z12" s="48">
        <f aca="true" t="shared" si="2" ref="Z12:Z26">L12/J12*100</f>
        <v>100.37837543554006</v>
      </c>
      <c r="AA12" s="48">
        <f aca="true" t="shared" si="3" ref="AA12:AA25">M12/K12*100</f>
        <v>100.50282930007577</v>
      </c>
      <c r="AB12" s="48">
        <f t="shared" si="0"/>
        <v>100.36037664783429</v>
      </c>
      <c r="AC12" s="48">
        <f t="shared" si="0"/>
        <v>100.40870686557068</v>
      </c>
      <c r="AD12" s="48">
        <f aca="true" t="shared" si="4" ref="AD12:AD26">P12/N12*100</f>
        <v>114.76321865307997</v>
      </c>
      <c r="AE12" s="134">
        <f aca="true" t="shared" si="5" ref="AE12:AE25">Q12/O12*100</f>
        <v>112.468757425281</v>
      </c>
    </row>
    <row r="13" spans="1:31" ht="120" customHeight="1">
      <c r="A13" s="258"/>
      <c r="B13" s="243"/>
      <c r="C13" s="198" t="s">
        <v>60</v>
      </c>
      <c r="D13" s="208">
        <f aca="true" t="shared" si="6" ref="D13:O13">SUM(D11:D12)</f>
        <v>497871</v>
      </c>
      <c r="E13" s="208">
        <f t="shared" si="6"/>
        <v>1148507</v>
      </c>
      <c r="F13" s="208">
        <f t="shared" si="6"/>
        <v>488474</v>
      </c>
      <c r="G13" s="208">
        <f t="shared" si="6"/>
        <v>1464532</v>
      </c>
      <c r="H13" s="208">
        <f t="shared" si="6"/>
        <v>573497</v>
      </c>
      <c r="I13" s="208">
        <f t="shared" si="6"/>
        <v>1592769</v>
      </c>
      <c r="J13" s="208">
        <f t="shared" si="6"/>
        <v>607380</v>
      </c>
      <c r="K13" s="208">
        <f t="shared" si="6"/>
        <v>1766586</v>
      </c>
      <c r="L13" s="208">
        <f t="shared" si="6"/>
        <v>611364</v>
      </c>
      <c r="M13" s="208">
        <f t="shared" si="6"/>
        <v>1803183</v>
      </c>
      <c r="N13" s="208">
        <f t="shared" si="6"/>
        <v>613918</v>
      </c>
      <c r="O13" s="208">
        <f t="shared" si="6"/>
        <v>1835315</v>
      </c>
      <c r="P13" s="208">
        <f>SUM(P11:P12)</f>
        <v>612476</v>
      </c>
      <c r="Q13" s="208">
        <f>SUM(Q11:Q12)</f>
        <v>1830507</v>
      </c>
      <c r="R13" s="208">
        <f>SUM(R11:R12)</f>
        <v>-1442</v>
      </c>
      <c r="S13" s="208">
        <f>SUM(S11:S12)</f>
        <v>-4808</v>
      </c>
      <c r="T13" s="48">
        <f>F13/D13*100</f>
        <v>98.11256329450802</v>
      </c>
      <c r="U13" s="48">
        <f t="shared" si="1"/>
        <v>127.51615793373483</v>
      </c>
      <c r="V13" s="48">
        <f t="shared" si="0"/>
        <v>117.40583941008119</v>
      </c>
      <c r="W13" s="48">
        <f t="shared" si="0"/>
        <v>108.75617603439187</v>
      </c>
      <c r="X13" s="48">
        <f t="shared" si="0"/>
        <v>105.90813901380479</v>
      </c>
      <c r="Y13" s="48">
        <f t="shared" si="0"/>
        <v>110.9128819056624</v>
      </c>
      <c r="Z13" s="48">
        <f t="shared" si="2"/>
        <v>100.65593203595773</v>
      </c>
      <c r="AA13" s="48">
        <f t="shared" si="3"/>
        <v>102.07162289296983</v>
      </c>
      <c r="AB13" s="48">
        <f t="shared" si="0"/>
        <v>100.4177543983617</v>
      </c>
      <c r="AC13" s="48">
        <f t="shared" si="0"/>
        <v>101.78196001182354</v>
      </c>
      <c r="AD13" s="48">
        <f t="shared" si="4"/>
        <v>99.76511521082621</v>
      </c>
      <c r="AE13" s="134">
        <f t="shared" si="5"/>
        <v>99.73802862178972</v>
      </c>
    </row>
    <row r="14" spans="1:31" ht="120" customHeight="1">
      <c r="A14" s="258"/>
      <c r="B14" s="301" t="s">
        <v>61</v>
      </c>
      <c r="C14" s="47" t="s">
        <v>58</v>
      </c>
      <c r="D14" s="163">
        <v>186925</v>
      </c>
      <c r="E14" s="163">
        <v>17228329</v>
      </c>
      <c r="F14" s="163">
        <v>191399</v>
      </c>
      <c r="G14" s="163">
        <v>16886405</v>
      </c>
      <c r="H14" s="163">
        <v>206181</v>
      </c>
      <c r="I14" s="161">
        <v>17664848</v>
      </c>
      <c r="J14" s="163">
        <v>239854</v>
      </c>
      <c r="K14" s="161">
        <v>20459502</v>
      </c>
      <c r="L14" s="163">
        <v>241987</v>
      </c>
      <c r="M14" s="161">
        <v>23755766</v>
      </c>
      <c r="N14" s="162">
        <v>242006</v>
      </c>
      <c r="O14" s="46">
        <v>23578043</v>
      </c>
      <c r="P14" s="50">
        <v>200942</v>
      </c>
      <c r="Q14" s="46">
        <v>21684354</v>
      </c>
      <c r="R14" s="207">
        <f>SUM(P14)-SUM(N14)</f>
        <v>-41064</v>
      </c>
      <c r="S14" s="45">
        <f>SUM(Q14-O14)</f>
        <v>-1893689</v>
      </c>
      <c r="T14" s="48">
        <f aca="true" t="shared" si="7" ref="T14:T26">F14/D14*100</f>
        <v>102.39347331817574</v>
      </c>
      <c r="U14" s="48">
        <f t="shared" si="1"/>
        <v>98.01533857404279</v>
      </c>
      <c r="V14" s="48">
        <f t="shared" si="0"/>
        <v>107.72313334970403</v>
      </c>
      <c r="W14" s="48">
        <f t="shared" si="0"/>
        <v>104.60987995964801</v>
      </c>
      <c r="X14" s="48">
        <f t="shared" si="0"/>
        <v>116.33176674863348</v>
      </c>
      <c r="Y14" s="48">
        <f t="shared" si="0"/>
        <v>115.82042483467731</v>
      </c>
      <c r="Z14" s="48">
        <f t="shared" si="2"/>
        <v>100.88929098534942</v>
      </c>
      <c r="AA14" s="48">
        <f t="shared" si="3"/>
        <v>116.11116438709017</v>
      </c>
      <c r="AB14" s="48">
        <f t="shared" si="0"/>
        <v>100.00785166145289</v>
      </c>
      <c r="AC14" s="48">
        <f t="shared" si="0"/>
        <v>99.25187426075843</v>
      </c>
      <c r="AD14" s="48">
        <f t="shared" si="4"/>
        <v>83.03182565721511</v>
      </c>
      <c r="AE14" s="134">
        <f t="shared" si="5"/>
        <v>91.968421637029</v>
      </c>
    </row>
    <row r="15" spans="1:31" ht="120" customHeight="1">
      <c r="A15" s="258"/>
      <c r="B15" s="243"/>
      <c r="C15" s="44" t="s">
        <v>59</v>
      </c>
      <c r="D15" s="163">
        <v>328057</v>
      </c>
      <c r="E15" s="163">
        <v>45239456</v>
      </c>
      <c r="F15" s="163">
        <v>316773</v>
      </c>
      <c r="G15" s="163">
        <v>42670366</v>
      </c>
      <c r="H15" s="163">
        <v>323267</v>
      </c>
      <c r="I15" s="163">
        <v>44481131</v>
      </c>
      <c r="J15" s="163">
        <v>475376</v>
      </c>
      <c r="K15" s="163">
        <v>46736245</v>
      </c>
      <c r="L15" s="163">
        <v>323592</v>
      </c>
      <c r="M15" s="163">
        <v>54077672</v>
      </c>
      <c r="N15" s="164">
        <v>324552</v>
      </c>
      <c r="O15" s="46">
        <v>53118093</v>
      </c>
      <c r="P15" s="46">
        <v>365098</v>
      </c>
      <c r="Q15" s="50">
        <v>52780260</v>
      </c>
      <c r="R15" s="207">
        <f>SUM(P15)-SUM(N15)</f>
        <v>40546</v>
      </c>
      <c r="S15" s="45">
        <f>SUM(Q15-O15)</f>
        <v>-337833</v>
      </c>
      <c r="T15" s="48">
        <f t="shared" si="7"/>
        <v>96.56035384094838</v>
      </c>
      <c r="U15" s="48">
        <f t="shared" si="1"/>
        <v>94.32112976778501</v>
      </c>
      <c r="V15" s="48">
        <f t="shared" si="0"/>
        <v>102.05004845741273</v>
      </c>
      <c r="W15" s="48">
        <f t="shared" si="0"/>
        <v>104.24361253428198</v>
      </c>
      <c r="X15" s="48">
        <f t="shared" si="0"/>
        <v>147.05367389804712</v>
      </c>
      <c r="Y15" s="48">
        <f t="shared" si="0"/>
        <v>105.06982162841139</v>
      </c>
      <c r="Z15" s="48">
        <f t="shared" si="2"/>
        <v>68.07074820773451</v>
      </c>
      <c r="AA15" s="48">
        <f t="shared" si="3"/>
        <v>115.70820890724104</v>
      </c>
      <c r="AB15" s="48">
        <f t="shared" si="0"/>
        <v>100.29666988059039</v>
      </c>
      <c r="AC15" s="48">
        <f t="shared" si="0"/>
        <v>98.22555416216882</v>
      </c>
      <c r="AD15" s="48">
        <f t="shared" si="4"/>
        <v>112.49291330819098</v>
      </c>
      <c r="AE15" s="134">
        <f t="shared" si="5"/>
        <v>99.36399636937267</v>
      </c>
    </row>
    <row r="16" spans="1:31" ht="120" customHeight="1">
      <c r="A16" s="258"/>
      <c r="B16" s="243"/>
      <c r="C16" s="198" t="s">
        <v>60</v>
      </c>
      <c r="D16" s="208">
        <f aca="true" t="shared" si="8" ref="D16:N16">SUM(D14:D15)</f>
        <v>514982</v>
      </c>
      <c r="E16" s="208">
        <f t="shared" si="8"/>
        <v>62467785</v>
      </c>
      <c r="F16" s="208">
        <f t="shared" si="8"/>
        <v>508172</v>
      </c>
      <c r="G16" s="208">
        <f t="shared" si="8"/>
        <v>59556771</v>
      </c>
      <c r="H16" s="208">
        <f t="shared" si="8"/>
        <v>529448</v>
      </c>
      <c r="I16" s="208">
        <f t="shared" si="8"/>
        <v>62145979</v>
      </c>
      <c r="J16" s="208">
        <f t="shared" si="8"/>
        <v>715230</v>
      </c>
      <c r="K16" s="208">
        <f t="shared" si="8"/>
        <v>67195747</v>
      </c>
      <c r="L16" s="208">
        <f t="shared" si="8"/>
        <v>565579</v>
      </c>
      <c r="M16" s="208">
        <f t="shared" si="8"/>
        <v>77833438</v>
      </c>
      <c r="N16" s="208">
        <f t="shared" si="8"/>
        <v>566558</v>
      </c>
      <c r="O16" s="208">
        <f>SUM(O14:O15)</f>
        <v>76696136</v>
      </c>
      <c r="P16" s="208">
        <f>SUM(P14:P15)</f>
        <v>566040</v>
      </c>
      <c r="Q16" s="209">
        <f>SUM(Q14:Q15)</f>
        <v>74464614</v>
      </c>
      <c r="R16" s="208">
        <f>SUM(R14:R15)</f>
        <v>-518</v>
      </c>
      <c r="S16" s="208">
        <f>SUM(S14:S15)</f>
        <v>-2231522</v>
      </c>
      <c r="T16" s="48">
        <f t="shared" si="7"/>
        <v>98.67762368393458</v>
      </c>
      <c r="U16" s="48">
        <f t="shared" si="1"/>
        <v>95.33997563704236</v>
      </c>
      <c r="V16" s="48">
        <f t="shared" si="0"/>
        <v>104.18677140810593</v>
      </c>
      <c r="W16" s="48">
        <f t="shared" si="0"/>
        <v>104.34746202073313</v>
      </c>
      <c r="X16" s="48">
        <f t="shared" si="0"/>
        <v>135.08975385684715</v>
      </c>
      <c r="Y16" s="48">
        <f t="shared" si="0"/>
        <v>108.12565524150806</v>
      </c>
      <c r="Z16" s="48">
        <f t="shared" si="2"/>
        <v>79.07652083945025</v>
      </c>
      <c r="AA16" s="48">
        <f t="shared" si="3"/>
        <v>115.83089923831042</v>
      </c>
      <c r="AB16" s="48">
        <f t="shared" si="0"/>
        <v>100.17309695020502</v>
      </c>
      <c r="AC16" s="48">
        <f t="shared" si="0"/>
        <v>98.53880025189173</v>
      </c>
      <c r="AD16" s="48">
        <f t="shared" si="4"/>
        <v>99.90857070238175</v>
      </c>
      <c r="AE16" s="134">
        <f t="shared" si="5"/>
        <v>97.09043751565268</v>
      </c>
    </row>
    <row r="17" spans="1:31" ht="199.5" customHeight="1">
      <c r="A17" s="258"/>
      <c r="B17" s="302" t="s">
        <v>167</v>
      </c>
      <c r="C17" s="303"/>
      <c r="D17" s="210">
        <f aca="true" t="shared" si="9" ref="D17:N17">D13+D16</f>
        <v>1012853</v>
      </c>
      <c r="E17" s="210">
        <f t="shared" si="9"/>
        <v>63616292</v>
      </c>
      <c r="F17" s="210">
        <f t="shared" si="9"/>
        <v>996646</v>
      </c>
      <c r="G17" s="210">
        <f t="shared" si="9"/>
        <v>61021303</v>
      </c>
      <c r="H17" s="210">
        <f t="shared" si="9"/>
        <v>1102945</v>
      </c>
      <c r="I17" s="210">
        <f t="shared" si="9"/>
        <v>63738748</v>
      </c>
      <c r="J17" s="210">
        <f t="shared" si="9"/>
        <v>1322610</v>
      </c>
      <c r="K17" s="210">
        <f t="shared" si="9"/>
        <v>68962333</v>
      </c>
      <c r="L17" s="210">
        <f t="shared" si="9"/>
        <v>1176943</v>
      </c>
      <c r="M17" s="210">
        <f t="shared" si="9"/>
        <v>79636621</v>
      </c>
      <c r="N17" s="210">
        <f t="shared" si="9"/>
        <v>1180476</v>
      </c>
      <c r="O17" s="210">
        <f>O13+O16</f>
        <v>78531451</v>
      </c>
      <c r="P17" s="210">
        <f>P13+P16</f>
        <v>1178516</v>
      </c>
      <c r="Q17" s="210">
        <f>Q13+Q16</f>
        <v>76295121</v>
      </c>
      <c r="R17" s="210">
        <f>R13+R16</f>
        <v>-1960</v>
      </c>
      <c r="S17" s="210">
        <f>S13+S16</f>
        <v>-2236330</v>
      </c>
      <c r="T17" s="48">
        <f t="shared" si="7"/>
        <v>98.39986651567403</v>
      </c>
      <c r="U17" s="48">
        <f t="shared" si="1"/>
        <v>95.92087353975299</v>
      </c>
      <c r="V17" s="48">
        <f t="shared" si="0"/>
        <v>110.66567266612218</v>
      </c>
      <c r="W17" s="48">
        <f t="shared" si="0"/>
        <v>104.45327265463342</v>
      </c>
      <c r="X17" s="48">
        <f t="shared" si="0"/>
        <v>119.91622429042246</v>
      </c>
      <c r="Y17" s="48">
        <f t="shared" si="0"/>
        <v>108.19530531098603</v>
      </c>
      <c r="Z17" s="48">
        <f t="shared" si="2"/>
        <v>88.98639810677372</v>
      </c>
      <c r="AA17" s="48">
        <f t="shared" si="3"/>
        <v>115.47843226243522</v>
      </c>
      <c r="AB17" s="48">
        <f t="shared" si="0"/>
        <v>100.30018446092971</v>
      </c>
      <c r="AC17" s="48">
        <f t="shared" si="0"/>
        <v>98.61223393694716</v>
      </c>
      <c r="AD17" s="48">
        <f t="shared" si="4"/>
        <v>99.83396528180157</v>
      </c>
      <c r="AE17" s="134">
        <f t="shared" si="5"/>
        <v>97.15231289945223</v>
      </c>
    </row>
    <row r="18" spans="1:31" ht="149.25" customHeight="1">
      <c r="A18" s="258"/>
      <c r="B18" s="298" t="s">
        <v>123</v>
      </c>
      <c r="C18" s="299"/>
      <c r="D18" s="165">
        <v>564200</v>
      </c>
      <c r="E18" s="166"/>
      <c r="F18" s="165">
        <v>565377</v>
      </c>
      <c r="G18" s="166"/>
      <c r="H18" s="165">
        <v>576679</v>
      </c>
      <c r="I18" s="166"/>
      <c r="J18" s="165">
        <v>607839</v>
      </c>
      <c r="K18" s="166"/>
      <c r="L18" s="165">
        <v>611363</v>
      </c>
      <c r="M18" s="166"/>
      <c r="N18" s="167">
        <v>613815</v>
      </c>
      <c r="O18" s="168"/>
      <c r="P18" s="51">
        <v>612482</v>
      </c>
      <c r="Q18" s="211"/>
      <c r="R18" s="207">
        <f>SUM(P18)-SUM(N18)</f>
        <v>-1333</v>
      </c>
      <c r="S18" s="179"/>
      <c r="T18" s="48">
        <f t="shared" si="7"/>
        <v>100.20861396667848</v>
      </c>
      <c r="U18" s="178"/>
      <c r="V18" s="48">
        <f>H18/F18*100</f>
        <v>101.99902012285607</v>
      </c>
      <c r="W18" s="178"/>
      <c r="X18" s="48">
        <f t="shared" si="0"/>
        <v>105.40335264505904</v>
      </c>
      <c r="Y18" s="178"/>
      <c r="Z18" s="48">
        <f t="shared" si="2"/>
        <v>100.5797587848098</v>
      </c>
      <c r="AA18" s="178"/>
      <c r="AB18" s="48">
        <f t="shared" si="0"/>
        <v>100.40107104944198</v>
      </c>
      <c r="AC18" s="178"/>
      <c r="AD18" s="48">
        <f t="shared" si="4"/>
        <v>99.7828335899253</v>
      </c>
      <c r="AE18" s="177"/>
    </row>
    <row r="19" spans="1:31" ht="120" customHeight="1">
      <c r="A19" s="258" t="s">
        <v>62</v>
      </c>
      <c r="B19" s="300" t="s">
        <v>57</v>
      </c>
      <c r="C19" s="44" t="s">
        <v>58</v>
      </c>
      <c r="D19" s="161">
        <v>195081</v>
      </c>
      <c r="E19" s="161">
        <v>194507</v>
      </c>
      <c r="F19" s="161">
        <v>197059</v>
      </c>
      <c r="G19" s="161">
        <v>197100</v>
      </c>
      <c r="H19" s="161">
        <v>241879</v>
      </c>
      <c r="I19" s="161">
        <v>220940</v>
      </c>
      <c r="J19" s="163">
        <v>276756</v>
      </c>
      <c r="K19" s="163">
        <v>388361</v>
      </c>
      <c r="L19" s="161">
        <v>279076</v>
      </c>
      <c r="M19" s="161">
        <v>404683</v>
      </c>
      <c r="N19" s="169">
        <v>280847</v>
      </c>
      <c r="O19" s="170">
        <v>421163</v>
      </c>
      <c r="P19" s="51">
        <v>230233</v>
      </c>
      <c r="Q19" s="51">
        <v>355315</v>
      </c>
      <c r="R19" s="207">
        <f>SUM(P19)-SUM(N19)</f>
        <v>-50614</v>
      </c>
      <c r="S19" s="45">
        <f>SUM(Q19-O19)</f>
        <v>-65848</v>
      </c>
      <c r="T19" s="48">
        <f t="shared" si="7"/>
        <v>101.0139378001958</v>
      </c>
      <c r="U19" s="48">
        <f t="shared" si="1"/>
        <v>101.33311397533251</v>
      </c>
      <c r="V19" s="48">
        <f aca="true" t="shared" si="10" ref="V19:V26">H19/F19*100</f>
        <v>122.74445724376963</v>
      </c>
      <c r="W19" s="48">
        <f t="shared" si="0"/>
        <v>112.09538305428717</v>
      </c>
      <c r="X19" s="48">
        <f t="shared" si="0"/>
        <v>114.41919306760819</v>
      </c>
      <c r="Y19" s="48">
        <f t="shared" si="0"/>
        <v>175.7766814519779</v>
      </c>
      <c r="Z19" s="48">
        <f t="shared" si="2"/>
        <v>100.83828354218156</v>
      </c>
      <c r="AA19" s="48">
        <f t="shared" si="3"/>
        <v>104.20279070246497</v>
      </c>
      <c r="AB19" s="48">
        <f t="shared" si="0"/>
        <v>100.63459416073042</v>
      </c>
      <c r="AC19" s="48">
        <f t="shared" si="0"/>
        <v>104.07232327525494</v>
      </c>
      <c r="AD19" s="48">
        <f t="shared" si="4"/>
        <v>81.97808771323888</v>
      </c>
      <c r="AE19" s="134">
        <f t="shared" si="5"/>
        <v>84.36519827240284</v>
      </c>
    </row>
    <row r="20" spans="1:31" ht="120" customHeight="1">
      <c r="A20" s="258"/>
      <c r="B20" s="243"/>
      <c r="C20" s="44" t="s">
        <v>59</v>
      </c>
      <c r="D20" s="161">
        <v>295497</v>
      </c>
      <c r="E20" s="161">
        <v>295485</v>
      </c>
      <c r="F20" s="161">
        <v>291416</v>
      </c>
      <c r="G20" s="161">
        <v>291324</v>
      </c>
      <c r="H20" s="161">
        <v>331636</v>
      </c>
      <c r="I20" s="161">
        <v>310346</v>
      </c>
      <c r="J20" s="161">
        <v>330624</v>
      </c>
      <c r="K20" s="161">
        <v>494751</v>
      </c>
      <c r="L20" s="161">
        <v>331871</v>
      </c>
      <c r="M20" s="161">
        <v>497341</v>
      </c>
      <c r="N20" s="162">
        <v>333071</v>
      </c>
      <c r="O20" s="45">
        <v>499494</v>
      </c>
      <c r="P20" s="45">
        <v>382243</v>
      </c>
      <c r="Q20" s="49">
        <v>562853</v>
      </c>
      <c r="R20" s="207">
        <f>SUM(P20)-SUM(N20)</f>
        <v>49172</v>
      </c>
      <c r="S20" s="45">
        <f>SUM(Q20-O20)</f>
        <v>63359</v>
      </c>
      <c r="T20" s="48">
        <f t="shared" si="7"/>
        <v>98.61893690968098</v>
      </c>
      <c r="U20" s="48">
        <f t="shared" si="1"/>
        <v>98.59180669069497</v>
      </c>
      <c r="V20" s="48">
        <f t="shared" si="10"/>
        <v>113.80157575424823</v>
      </c>
      <c r="W20" s="48">
        <f t="shared" si="0"/>
        <v>106.52949980090895</v>
      </c>
      <c r="X20" s="48">
        <f t="shared" si="0"/>
        <v>99.69484615662955</v>
      </c>
      <c r="Y20" s="48">
        <f t="shared" si="0"/>
        <v>159.41916441649</v>
      </c>
      <c r="Z20" s="48">
        <f t="shared" si="2"/>
        <v>100.37716560201315</v>
      </c>
      <c r="AA20" s="48">
        <f t="shared" si="3"/>
        <v>100.5234956574115</v>
      </c>
      <c r="AB20" s="48">
        <f t="shared" si="0"/>
        <v>100.361586279006</v>
      </c>
      <c r="AC20" s="48">
        <f t="shared" si="0"/>
        <v>100.43290217376007</v>
      </c>
      <c r="AD20" s="48">
        <f t="shared" si="4"/>
        <v>114.76321865307997</v>
      </c>
      <c r="AE20" s="134">
        <f t="shared" si="5"/>
        <v>112.68463685249472</v>
      </c>
    </row>
    <row r="21" spans="1:31" ht="120" customHeight="1">
      <c r="A21" s="258"/>
      <c r="B21" s="243"/>
      <c r="C21" s="197" t="s">
        <v>60</v>
      </c>
      <c r="D21" s="212">
        <f aca="true" t="shared" si="11" ref="D21:N21">SUM(D19:D20)</f>
        <v>490578</v>
      </c>
      <c r="E21" s="212">
        <f t="shared" si="11"/>
        <v>489992</v>
      </c>
      <c r="F21" s="212">
        <f t="shared" si="11"/>
        <v>488475</v>
      </c>
      <c r="G21" s="212">
        <f t="shared" si="11"/>
        <v>488424</v>
      </c>
      <c r="H21" s="212">
        <f t="shared" si="11"/>
        <v>573515</v>
      </c>
      <c r="I21" s="212">
        <f t="shared" si="11"/>
        <v>531286</v>
      </c>
      <c r="J21" s="212">
        <f t="shared" si="11"/>
        <v>607380</v>
      </c>
      <c r="K21" s="212">
        <f t="shared" si="11"/>
        <v>883112</v>
      </c>
      <c r="L21" s="212">
        <f t="shared" si="11"/>
        <v>610947</v>
      </c>
      <c r="M21" s="212">
        <f t="shared" si="11"/>
        <v>902024</v>
      </c>
      <c r="N21" s="212">
        <f t="shared" si="11"/>
        <v>613918</v>
      </c>
      <c r="O21" s="212">
        <f>SUM(O19:O20)</f>
        <v>920657</v>
      </c>
      <c r="P21" s="212">
        <f>SUM(P19:P20)</f>
        <v>612476</v>
      </c>
      <c r="Q21" s="212">
        <f>SUM(Q19:Q20)</f>
        <v>918168</v>
      </c>
      <c r="R21" s="212">
        <f>SUM(R19:R20)</f>
        <v>-1442</v>
      </c>
      <c r="S21" s="212">
        <f>SUM(S19:S20)</f>
        <v>-2489</v>
      </c>
      <c r="T21" s="48">
        <f t="shared" si="7"/>
        <v>99.57132199160989</v>
      </c>
      <c r="U21" s="48">
        <f t="shared" si="1"/>
        <v>99.6799947754249</v>
      </c>
      <c r="V21" s="48">
        <f t="shared" si="10"/>
        <v>117.40928399611035</v>
      </c>
      <c r="W21" s="48">
        <f t="shared" si="0"/>
        <v>108.7755720439618</v>
      </c>
      <c r="X21" s="48">
        <f t="shared" si="0"/>
        <v>105.90481504407035</v>
      </c>
      <c r="Y21" s="48">
        <f t="shared" si="0"/>
        <v>166.2215831021333</v>
      </c>
      <c r="Z21" s="48">
        <f t="shared" si="2"/>
        <v>100.58727649906155</v>
      </c>
      <c r="AA21" s="48">
        <f t="shared" si="3"/>
        <v>102.14151772368622</v>
      </c>
      <c r="AB21" s="48">
        <f t="shared" si="0"/>
        <v>100.48629422846827</v>
      </c>
      <c r="AC21" s="48">
        <f t="shared" si="0"/>
        <v>102.06568783092247</v>
      </c>
      <c r="AD21" s="48">
        <f t="shared" si="4"/>
        <v>99.76511521082621</v>
      </c>
      <c r="AE21" s="134">
        <f t="shared" si="5"/>
        <v>99.72964958719697</v>
      </c>
    </row>
    <row r="22" spans="1:31" ht="120" customHeight="1">
      <c r="A22" s="258"/>
      <c r="B22" s="300" t="s">
        <v>61</v>
      </c>
      <c r="C22" s="44" t="s">
        <v>58</v>
      </c>
      <c r="D22" s="161">
        <v>186312</v>
      </c>
      <c r="E22" s="161">
        <v>6818975</v>
      </c>
      <c r="F22" s="161">
        <v>190899</v>
      </c>
      <c r="G22" s="161">
        <v>6777097</v>
      </c>
      <c r="H22" s="161">
        <v>206010</v>
      </c>
      <c r="I22" s="161">
        <v>7103648</v>
      </c>
      <c r="J22" s="161">
        <v>239432</v>
      </c>
      <c r="K22" s="161">
        <v>8512911</v>
      </c>
      <c r="L22" s="161">
        <v>241953</v>
      </c>
      <c r="M22" s="161">
        <v>15844650</v>
      </c>
      <c r="N22" s="162">
        <v>241896</v>
      </c>
      <c r="O22" s="45">
        <v>15710343</v>
      </c>
      <c r="P22" s="213">
        <v>200942</v>
      </c>
      <c r="Q22" s="213">
        <v>14445521</v>
      </c>
      <c r="R22" s="207">
        <f>SUM(P22)-SUM(N22)</f>
        <v>-40954</v>
      </c>
      <c r="S22" s="45">
        <f>SUM(Q22-O22)</f>
        <v>-1264822</v>
      </c>
      <c r="T22" s="48">
        <f t="shared" si="7"/>
        <v>102.46199922710292</v>
      </c>
      <c r="U22" s="48">
        <f t="shared" si="1"/>
        <v>99.38586077819613</v>
      </c>
      <c r="V22" s="48">
        <f t="shared" si="10"/>
        <v>107.91570411578897</v>
      </c>
      <c r="W22" s="48">
        <f t="shared" si="0"/>
        <v>104.818449551482</v>
      </c>
      <c r="X22" s="48">
        <f t="shared" si="0"/>
        <v>116.22348429687878</v>
      </c>
      <c r="Y22" s="48">
        <f t="shared" si="0"/>
        <v>119.83858152881449</v>
      </c>
      <c r="Z22" s="48">
        <f t="shared" si="2"/>
        <v>101.05290855023557</v>
      </c>
      <c r="AA22" s="48">
        <f t="shared" si="3"/>
        <v>186.1249342322503</v>
      </c>
      <c r="AB22" s="48">
        <f t="shared" si="0"/>
        <v>99.97644170562052</v>
      </c>
      <c r="AC22" s="48">
        <f t="shared" si="0"/>
        <v>99.15235110904943</v>
      </c>
      <c r="AD22" s="48">
        <f t="shared" si="4"/>
        <v>83.06958362271389</v>
      </c>
      <c r="AE22" s="134">
        <f t="shared" si="5"/>
        <v>91.94911275966413</v>
      </c>
    </row>
    <row r="23" spans="1:31" ht="120" customHeight="1">
      <c r="A23" s="258"/>
      <c r="B23" s="243"/>
      <c r="C23" s="44" t="s">
        <v>59</v>
      </c>
      <c r="D23" s="161">
        <v>327885</v>
      </c>
      <c r="E23" s="161">
        <v>17294068</v>
      </c>
      <c r="F23" s="161">
        <v>323204</v>
      </c>
      <c r="G23" s="161">
        <v>16483860</v>
      </c>
      <c r="H23" s="161">
        <v>323192</v>
      </c>
      <c r="I23" s="161">
        <v>17062454</v>
      </c>
      <c r="J23" s="161">
        <v>322289</v>
      </c>
      <c r="K23" s="161">
        <v>18037192</v>
      </c>
      <c r="L23" s="161">
        <v>323579</v>
      </c>
      <c r="M23" s="161">
        <v>36050526</v>
      </c>
      <c r="N23" s="162">
        <v>324524</v>
      </c>
      <c r="O23" s="45">
        <v>35405227</v>
      </c>
      <c r="P23" s="45">
        <v>365098</v>
      </c>
      <c r="Q23" s="45">
        <v>35182075</v>
      </c>
      <c r="R23" s="207">
        <f>SUM(P23)-SUM(N23)</f>
        <v>40574</v>
      </c>
      <c r="S23" s="45">
        <f>SUM(Q23-O23)</f>
        <v>-223152</v>
      </c>
      <c r="T23" s="48">
        <f t="shared" si="7"/>
        <v>98.57236531100844</v>
      </c>
      <c r="U23" s="48">
        <f t="shared" si="1"/>
        <v>95.31511036038485</v>
      </c>
      <c r="V23" s="48">
        <f t="shared" si="10"/>
        <v>99.99628717466368</v>
      </c>
      <c r="W23" s="48">
        <f t="shared" si="0"/>
        <v>103.51006378360408</v>
      </c>
      <c r="X23" s="48">
        <f t="shared" si="0"/>
        <v>99.7205995197901</v>
      </c>
      <c r="Y23" s="48">
        <f t="shared" si="0"/>
        <v>105.71276558459878</v>
      </c>
      <c r="Z23" s="48">
        <f t="shared" si="2"/>
        <v>100.40026187676278</v>
      </c>
      <c r="AA23" s="48">
        <f t="shared" si="3"/>
        <v>199.86772885713032</v>
      </c>
      <c r="AB23" s="48">
        <f t="shared" si="0"/>
        <v>100.29204614638157</v>
      </c>
      <c r="AC23" s="48">
        <f t="shared" si="0"/>
        <v>98.21001502169483</v>
      </c>
      <c r="AD23" s="48">
        <f t="shared" si="4"/>
        <v>112.5026192207664</v>
      </c>
      <c r="AE23" s="134">
        <f t="shared" si="5"/>
        <v>99.36972018284193</v>
      </c>
    </row>
    <row r="24" spans="1:31" ht="120" customHeight="1">
      <c r="A24" s="258"/>
      <c r="B24" s="243"/>
      <c r="C24" s="197" t="s">
        <v>60</v>
      </c>
      <c r="D24" s="212">
        <f aca="true" t="shared" si="12" ref="D24:N24">SUM(D22:D23)</f>
        <v>514197</v>
      </c>
      <c r="E24" s="212">
        <f t="shared" si="12"/>
        <v>24113043</v>
      </c>
      <c r="F24" s="212">
        <f t="shared" si="12"/>
        <v>514103</v>
      </c>
      <c r="G24" s="212">
        <f t="shared" si="12"/>
        <v>23260957</v>
      </c>
      <c r="H24" s="212">
        <f t="shared" si="12"/>
        <v>529202</v>
      </c>
      <c r="I24" s="212">
        <f t="shared" si="12"/>
        <v>24166102</v>
      </c>
      <c r="J24" s="212">
        <f t="shared" si="12"/>
        <v>561721</v>
      </c>
      <c r="K24" s="212">
        <f t="shared" si="12"/>
        <v>26550103</v>
      </c>
      <c r="L24" s="212">
        <f t="shared" si="12"/>
        <v>565532</v>
      </c>
      <c r="M24" s="212">
        <f t="shared" si="12"/>
        <v>51895176</v>
      </c>
      <c r="N24" s="212">
        <f t="shared" si="12"/>
        <v>566420</v>
      </c>
      <c r="O24" s="212">
        <f>SUM(O22:O23)</f>
        <v>51115570</v>
      </c>
      <c r="P24" s="212">
        <f>SUM(P22:P23)</f>
        <v>566040</v>
      </c>
      <c r="Q24" s="214">
        <f>SUM(Q22:Q23)</f>
        <v>49627596</v>
      </c>
      <c r="R24" s="212">
        <f>SUM(R22:R23)</f>
        <v>-380</v>
      </c>
      <c r="S24" s="212">
        <f>SUM(S22:S23)</f>
        <v>-1487974</v>
      </c>
      <c r="T24" s="48">
        <f t="shared" si="7"/>
        <v>99.98171906876159</v>
      </c>
      <c r="U24" s="48">
        <f t="shared" si="1"/>
        <v>96.46628590178354</v>
      </c>
      <c r="V24" s="48">
        <f t="shared" si="10"/>
        <v>102.9369601033256</v>
      </c>
      <c r="W24" s="48">
        <f t="shared" si="0"/>
        <v>103.89126294330882</v>
      </c>
      <c r="X24" s="48">
        <f t="shared" si="0"/>
        <v>106.14491252867526</v>
      </c>
      <c r="Y24" s="48">
        <f t="shared" si="0"/>
        <v>109.86506222641947</v>
      </c>
      <c r="Z24" s="48">
        <f t="shared" si="2"/>
        <v>100.67845068993326</v>
      </c>
      <c r="AA24" s="48">
        <f t="shared" si="3"/>
        <v>195.4612982104062</v>
      </c>
      <c r="AB24" s="48">
        <f t="shared" si="0"/>
        <v>100.15702029239723</v>
      </c>
      <c r="AC24" s="48">
        <f t="shared" si="0"/>
        <v>98.49772934578736</v>
      </c>
      <c r="AD24" s="48">
        <f t="shared" si="4"/>
        <v>99.93291197344728</v>
      </c>
      <c r="AE24" s="134">
        <f t="shared" si="5"/>
        <v>97.08900047480641</v>
      </c>
    </row>
    <row r="25" spans="1:31" ht="199.5" customHeight="1">
      <c r="A25" s="258"/>
      <c r="B25" s="302" t="s">
        <v>122</v>
      </c>
      <c r="C25" s="303"/>
      <c r="D25" s="210">
        <f aca="true" t="shared" si="13" ref="D25:O25">D21+D24</f>
        <v>1004775</v>
      </c>
      <c r="E25" s="210">
        <f t="shared" si="13"/>
        <v>24603035</v>
      </c>
      <c r="F25" s="210">
        <f t="shared" si="13"/>
        <v>1002578</v>
      </c>
      <c r="G25" s="210">
        <f t="shared" si="13"/>
        <v>23749381</v>
      </c>
      <c r="H25" s="210">
        <f t="shared" si="13"/>
        <v>1102717</v>
      </c>
      <c r="I25" s="210">
        <f t="shared" si="13"/>
        <v>24697388</v>
      </c>
      <c r="J25" s="210">
        <f t="shared" si="13"/>
        <v>1169101</v>
      </c>
      <c r="K25" s="210">
        <f t="shared" si="13"/>
        <v>27433215</v>
      </c>
      <c r="L25" s="210">
        <f t="shared" si="13"/>
        <v>1176479</v>
      </c>
      <c r="M25" s="210">
        <f t="shared" si="13"/>
        <v>52797200</v>
      </c>
      <c r="N25" s="210">
        <f t="shared" si="13"/>
        <v>1180338</v>
      </c>
      <c r="O25" s="210">
        <f t="shared" si="13"/>
        <v>52036227</v>
      </c>
      <c r="P25" s="210">
        <f>P21+P24</f>
        <v>1178516</v>
      </c>
      <c r="Q25" s="210">
        <f>Q21+Q24</f>
        <v>50545764</v>
      </c>
      <c r="R25" s="210">
        <f>R21+R24</f>
        <v>-1822</v>
      </c>
      <c r="S25" s="210">
        <f>S21+S24</f>
        <v>-1490463</v>
      </c>
      <c r="T25" s="48">
        <f>F25/D25*100</f>
        <v>99.7813440820084</v>
      </c>
      <c r="U25" s="48">
        <f t="shared" si="1"/>
        <v>96.53028986058021</v>
      </c>
      <c r="V25" s="48">
        <f t="shared" si="10"/>
        <v>109.98815054788756</v>
      </c>
      <c r="W25" s="48">
        <f t="shared" si="0"/>
        <v>103.99171245768468</v>
      </c>
      <c r="X25" s="48">
        <f t="shared" si="0"/>
        <v>106.0200395931141</v>
      </c>
      <c r="Y25" s="48">
        <f t="shared" si="0"/>
        <v>111.07739409527841</v>
      </c>
      <c r="Z25" s="48">
        <f t="shared" si="2"/>
        <v>100.6310831998262</v>
      </c>
      <c r="AA25" s="48">
        <f t="shared" si="3"/>
        <v>192.4572092625673</v>
      </c>
      <c r="AB25" s="48">
        <f t="shared" si="0"/>
        <v>100.32801265470953</v>
      </c>
      <c r="AC25" s="48">
        <f t="shared" si="0"/>
        <v>98.55868682430129</v>
      </c>
      <c r="AD25" s="48">
        <f t="shared" si="4"/>
        <v>99.84563743605645</v>
      </c>
      <c r="AE25" s="134">
        <f t="shared" si="5"/>
        <v>97.13572046643581</v>
      </c>
    </row>
    <row r="26" spans="1:31" ht="149.25" customHeight="1">
      <c r="A26" s="258"/>
      <c r="B26" s="298" t="s">
        <v>123</v>
      </c>
      <c r="C26" s="299"/>
      <c r="D26" s="165">
        <v>563942</v>
      </c>
      <c r="E26" s="166"/>
      <c r="F26" s="165">
        <v>565115</v>
      </c>
      <c r="G26" s="166"/>
      <c r="H26" s="165">
        <v>576671</v>
      </c>
      <c r="I26" s="166"/>
      <c r="J26" s="165">
        <v>607840</v>
      </c>
      <c r="K26" s="166"/>
      <c r="L26" s="165">
        <v>610946</v>
      </c>
      <c r="M26" s="166"/>
      <c r="N26" s="167">
        <v>613815</v>
      </c>
      <c r="O26" s="168"/>
      <c r="P26" s="215">
        <v>612482</v>
      </c>
      <c r="Q26" s="211"/>
      <c r="R26" s="207">
        <f>SUM(P26)-SUM(N26)</f>
        <v>-1333</v>
      </c>
      <c r="S26" s="216"/>
      <c r="T26" s="48">
        <f t="shared" si="7"/>
        <v>100.20800011348685</v>
      </c>
      <c r="U26" s="178"/>
      <c r="V26" s="48">
        <f t="shared" si="10"/>
        <v>102.04489351724871</v>
      </c>
      <c r="W26" s="178"/>
      <c r="X26" s="48">
        <f t="shared" si="0"/>
        <v>105.40498828621519</v>
      </c>
      <c r="Y26" s="178"/>
      <c r="Z26" s="48">
        <f t="shared" si="2"/>
        <v>100.51098973414057</v>
      </c>
      <c r="AA26" s="178"/>
      <c r="AB26" s="48">
        <f t="shared" si="0"/>
        <v>100.46959960454771</v>
      </c>
      <c r="AC26" s="178"/>
      <c r="AD26" s="48">
        <f t="shared" si="4"/>
        <v>99.7828335899253</v>
      </c>
      <c r="AE26" s="177"/>
    </row>
    <row r="27" spans="1:31" ht="120" customHeight="1" thickBot="1">
      <c r="A27" s="309" t="s">
        <v>63</v>
      </c>
      <c r="B27" s="310"/>
      <c r="C27" s="310"/>
      <c r="D27" s="171">
        <v>0.278</v>
      </c>
      <c r="E27" s="172"/>
      <c r="F27" s="171">
        <v>0.279</v>
      </c>
      <c r="G27" s="173"/>
      <c r="H27" s="171">
        <v>0.2842</v>
      </c>
      <c r="I27" s="172"/>
      <c r="J27" s="171">
        <v>0.3887</v>
      </c>
      <c r="K27" s="174"/>
      <c r="L27" s="171">
        <v>0.3887</v>
      </c>
      <c r="M27" s="172"/>
      <c r="N27" s="175">
        <v>0.3985</v>
      </c>
      <c r="O27" s="176"/>
      <c r="P27" s="175">
        <v>0.3985</v>
      </c>
      <c r="Q27" s="180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2"/>
    </row>
    <row r="28" spans="16:19" ht="24.75" thickTop="1">
      <c r="P28" s="138"/>
      <c r="Q28" s="139"/>
      <c r="R28" s="140"/>
      <c r="S28" s="139"/>
    </row>
  </sheetData>
  <mergeCells count="32">
    <mergeCell ref="R27:AE27"/>
    <mergeCell ref="T7:AE7"/>
    <mergeCell ref="T8:U8"/>
    <mergeCell ref="V8:W8"/>
    <mergeCell ref="X8:Y8"/>
    <mergeCell ref="Z8:AA8"/>
    <mergeCell ref="AB8:AC8"/>
    <mergeCell ref="AD8:AE8"/>
    <mergeCell ref="A27:C27"/>
    <mergeCell ref="B19:B21"/>
    <mergeCell ref="B22:B24"/>
    <mergeCell ref="B25:C25"/>
    <mergeCell ref="B26:C26"/>
    <mergeCell ref="A19:A26"/>
    <mergeCell ref="A11:A18"/>
    <mergeCell ref="A5:H6"/>
    <mergeCell ref="J7:K8"/>
    <mergeCell ref="H7:I8"/>
    <mergeCell ref="F7:G8"/>
    <mergeCell ref="B18:C18"/>
    <mergeCell ref="B11:B13"/>
    <mergeCell ref="B14:B16"/>
    <mergeCell ref="B17:C17"/>
    <mergeCell ref="A7:C10"/>
    <mergeCell ref="AD5:AE6"/>
    <mergeCell ref="A1:H1"/>
    <mergeCell ref="H3:K4"/>
    <mergeCell ref="L7:M8"/>
    <mergeCell ref="D7:E8"/>
    <mergeCell ref="N7:O8"/>
    <mergeCell ref="P7:Q8"/>
    <mergeCell ref="R7:S8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2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A18">
      <selection activeCell="F15" sqref="F15"/>
    </sheetView>
  </sheetViews>
  <sheetFormatPr defaultColWidth="9.00390625" defaultRowHeight="13.5"/>
  <cols>
    <col min="1" max="1" width="20.625" style="1" customWidth="1"/>
    <col min="2" max="6" width="24.625" style="1" customWidth="1"/>
    <col min="7" max="8" width="10.625" style="1" customWidth="1"/>
    <col min="9" max="16384" width="9.00390625" style="1" customWidth="1"/>
  </cols>
  <sheetData>
    <row r="1" spans="1:8" ht="50.25" customHeight="1">
      <c r="A1" s="279"/>
      <c r="B1" s="279"/>
      <c r="C1" s="279"/>
      <c r="D1" s="279"/>
      <c r="E1" s="279"/>
      <c r="F1" s="279"/>
      <c r="G1" s="279"/>
      <c r="H1" s="279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04" t="s">
        <v>128</v>
      </c>
      <c r="B3" s="104"/>
      <c r="C3" s="104"/>
      <c r="D3" s="105"/>
      <c r="E3" s="15"/>
      <c r="F3" s="15"/>
      <c r="G3" s="53"/>
      <c r="H3" s="53"/>
    </row>
    <row r="4" spans="1:8" ht="24.75" customHeight="1">
      <c r="A4" s="104" t="s">
        <v>129</v>
      </c>
      <c r="B4" s="104"/>
      <c r="C4" s="104"/>
      <c r="D4" s="105"/>
      <c r="E4" s="15"/>
      <c r="F4" s="15"/>
      <c r="G4" s="53"/>
      <c r="H4" s="53"/>
    </row>
    <row r="5" spans="1:8" ht="24.75" customHeight="1">
      <c r="A5" s="104" t="s">
        <v>130</v>
      </c>
      <c r="B5" s="104"/>
      <c r="C5" s="104"/>
      <c r="D5" s="105"/>
      <c r="E5" s="15"/>
      <c r="F5" s="15"/>
      <c r="G5" s="53"/>
      <c r="H5" s="53"/>
    </row>
    <row r="6" spans="1:8" ht="24.75" customHeight="1">
      <c r="A6" s="104" t="s">
        <v>131</v>
      </c>
      <c r="B6" s="104"/>
      <c r="C6" s="104"/>
      <c r="D6" s="105"/>
      <c r="E6" s="15"/>
      <c r="F6" s="15"/>
      <c r="G6" s="53"/>
      <c r="H6" s="53"/>
    </row>
    <row r="7" spans="1:8" ht="24.75" customHeight="1" thickBot="1">
      <c r="A7" s="52"/>
      <c r="B7" s="52"/>
      <c r="C7" s="52"/>
      <c r="D7" s="15"/>
      <c r="E7" s="15"/>
      <c r="F7" s="323" t="s">
        <v>109</v>
      </c>
      <c r="G7" s="323"/>
      <c r="H7" s="323"/>
    </row>
    <row r="8" spans="1:8" ht="0" customHeight="1" hidden="1">
      <c r="A8" s="15"/>
      <c r="B8" s="15"/>
      <c r="C8" s="15"/>
      <c r="D8" s="15"/>
      <c r="E8" s="15"/>
      <c r="F8" s="15"/>
      <c r="G8" s="15"/>
      <c r="H8" s="15"/>
    </row>
    <row r="9" spans="1:8" ht="0" customHeight="1" hidden="1" thickBot="1">
      <c r="A9" s="15"/>
      <c r="B9" s="15"/>
      <c r="C9" s="15"/>
      <c r="D9" s="15"/>
      <c r="E9" s="15"/>
      <c r="F9" s="15"/>
      <c r="G9" s="15"/>
      <c r="H9" s="15"/>
    </row>
    <row r="10" spans="1:8" ht="0" customHeight="1" hidden="1" thickBot="1">
      <c r="A10" s="15"/>
      <c r="B10" s="15"/>
      <c r="C10" s="15"/>
      <c r="D10" s="15"/>
      <c r="E10" s="15"/>
      <c r="F10" s="15"/>
      <c r="G10" s="15"/>
      <c r="H10" s="15"/>
    </row>
    <row r="11" spans="1:8" ht="0" customHeight="1" hidden="1" thickBot="1">
      <c r="A11" s="15"/>
      <c r="B11" s="15"/>
      <c r="C11" s="15"/>
      <c r="D11" s="15"/>
      <c r="E11" s="15"/>
      <c r="F11" s="15"/>
      <c r="G11" s="15"/>
      <c r="H11" s="15"/>
    </row>
    <row r="12" spans="1:8" s="2" customFormat="1" ht="49.5" customHeight="1">
      <c r="A12" s="317" t="s">
        <v>189</v>
      </c>
      <c r="B12" s="329" t="s">
        <v>132</v>
      </c>
      <c r="C12" s="265"/>
      <c r="D12" s="265"/>
      <c r="E12" s="265"/>
      <c r="F12" s="270"/>
      <c r="G12" s="319" t="s">
        <v>146</v>
      </c>
      <c r="H12" s="320"/>
    </row>
    <row r="13" spans="1:8" s="2" customFormat="1" ht="49.5" customHeight="1">
      <c r="A13" s="318"/>
      <c r="B13" s="54" t="s">
        <v>64</v>
      </c>
      <c r="C13" s="54" t="s">
        <v>65</v>
      </c>
      <c r="D13" s="54" t="s">
        <v>66</v>
      </c>
      <c r="E13" s="54" t="s">
        <v>67</v>
      </c>
      <c r="F13" s="217" t="s">
        <v>60</v>
      </c>
      <c r="G13" s="321"/>
      <c r="H13" s="322"/>
    </row>
    <row r="14" spans="1:8" s="2" customFormat="1" ht="64.5" customHeight="1">
      <c r="A14" s="55" t="s">
        <v>124</v>
      </c>
      <c r="B14" s="135">
        <v>390466</v>
      </c>
      <c r="C14" s="135">
        <v>369948</v>
      </c>
      <c r="D14" s="102">
        <v>668635</v>
      </c>
      <c r="E14" s="101">
        <v>419969</v>
      </c>
      <c r="F14" s="101">
        <f>SUM(B14:E14)</f>
        <v>1849018</v>
      </c>
      <c r="G14" s="330">
        <v>95.3</v>
      </c>
      <c r="H14" s="331"/>
    </row>
    <row r="15" spans="1:8" s="2" customFormat="1" ht="64.5" customHeight="1">
      <c r="A15" s="55" t="s">
        <v>125</v>
      </c>
      <c r="B15" s="136">
        <v>371032</v>
      </c>
      <c r="C15" s="24">
        <v>350650</v>
      </c>
      <c r="D15" s="24">
        <v>669498</v>
      </c>
      <c r="E15" s="56">
        <v>437878</v>
      </c>
      <c r="F15" s="24">
        <f>SUM(B15:E15)</f>
        <v>1829058</v>
      </c>
      <c r="G15" s="330">
        <f>F15/F14*100</f>
        <v>98.92050807509716</v>
      </c>
      <c r="H15" s="331"/>
    </row>
    <row r="16" spans="1:8" s="2" customFormat="1" ht="64.5" customHeight="1">
      <c r="A16" s="95" t="s">
        <v>126</v>
      </c>
      <c r="B16" s="100">
        <v>390183</v>
      </c>
      <c r="C16" s="101">
        <v>365988</v>
      </c>
      <c r="D16" s="102">
        <v>744636</v>
      </c>
      <c r="E16" s="102">
        <v>481919</v>
      </c>
      <c r="F16" s="102">
        <f>SUM(B16:E16)</f>
        <v>1982726</v>
      </c>
      <c r="G16" s="334">
        <f>F16/F15*100</f>
        <v>108.40148316783831</v>
      </c>
      <c r="H16" s="335"/>
    </row>
    <row r="17" spans="1:8" s="2" customFormat="1" ht="64.5" customHeight="1">
      <c r="A17" s="64" t="s">
        <v>127</v>
      </c>
      <c r="B17" s="103">
        <v>425088</v>
      </c>
      <c r="C17" s="56">
        <v>951704</v>
      </c>
      <c r="D17" s="56">
        <v>784717</v>
      </c>
      <c r="E17" s="56">
        <v>636011</v>
      </c>
      <c r="F17" s="56">
        <f>SUM(B17:E17)</f>
        <v>2797520</v>
      </c>
      <c r="G17" s="327">
        <f>ROUNDUP(F17/F16,3)*100</f>
        <v>141.1</v>
      </c>
      <c r="H17" s="328"/>
    </row>
    <row r="18" spans="1:8" s="2" customFormat="1" ht="64.5" customHeight="1" thickBot="1">
      <c r="A18" s="218" t="s">
        <v>151</v>
      </c>
      <c r="B18" s="219">
        <v>591917</v>
      </c>
      <c r="C18" s="220">
        <v>632740</v>
      </c>
      <c r="D18" s="220">
        <v>849157</v>
      </c>
      <c r="E18" s="220">
        <v>905546</v>
      </c>
      <c r="F18" s="220">
        <f>SUM(B18:E18)</f>
        <v>2979360</v>
      </c>
      <c r="G18" s="332">
        <f>F18/F17*100</f>
        <v>106.50004289513568</v>
      </c>
      <c r="H18" s="333"/>
    </row>
    <row r="19" spans="1:8" s="2" customFormat="1" ht="64.5" customHeight="1">
      <c r="A19" s="59"/>
      <c r="B19" s="57"/>
      <c r="C19" s="58"/>
      <c r="D19" s="58"/>
      <c r="E19" s="58"/>
      <c r="F19" s="58"/>
      <c r="G19" s="58"/>
      <c r="H19" s="58"/>
    </row>
    <row r="20" spans="1:8" s="2" customFormat="1" ht="64.5" customHeight="1">
      <c r="A20" s="59"/>
      <c r="B20" s="57"/>
      <c r="C20" s="58"/>
      <c r="D20" s="58"/>
      <c r="E20" s="58"/>
      <c r="F20" s="58"/>
      <c r="G20" s="58"/>
      <c r="H20" s="58"/>
    </row>
    <row r="21" spans="1:8" ht="24.75" customHeight="1">
      <c r="A21" s="221" t="s">
        <v>133</v>
      </c>
      <c r="B21" s="221"/>
      <c r="C21" s="221"/>
      <c r="D21" s="222"/>
      <c r="E21" s="62"/>
      <c r="F21" s="62"/>
      <c r="G21" s="223"/>
      <c r="H21" s="223"/>
    </row>
    <row r="22" spans="1:8" ht="24.75" customHeight="1" thickBot="1">
      <c r="A22" s="224"/>
      <c r="B22" s="224"/>
      <c r="C22" s="224"/>
      <c r="D22" s="225"/>
      <c r="E22" s="225"/>
      <c r="F22" s="226" t="s">
        <v>109</v>
      </c>
      <c r="G22" s="227"/>
      <c r="H22" s="227"/>
    </row>
    <row r="23" spans="1:8" s="2" customFormat="1" ht="50.25" customHeight="1">
      <c r="A23" s="272" t="s">
        <v>189</v>
      </c>
      <c r="B23" s="325" t="s">
        <v>132</v>
      </c>
      <c r="C23" s="325"/>
      <c r="D23" s="325"/>
      <c r="E23" s="325"/>
      <c r="F23" s="326"/>
      <c r="G23" s="58"/>
      <c r="H23" s="60"/>
    </row>
    <row r="24" spans="1:8" s="2" customFormat="1" ht="50.25" customHeight="1">
      <c r="A24" s="324"/>
      <c r="B24" s="47" t="s">
        <v>190</v>
      </c>
      <c r="C24" s="47" t="s">
        <v>191</v>
      </c>
      <c r="D24" s="47" t="s">
        <v>192</v>
      </c>
      <c r="E24" s="47" t="s">
        <v>193</v>
      </c>
      <c r="F24" s="228" t="s">
        <v>60</v>
      </c>
      <c r="G24" s="58"/>
      <c r="H24" s="60"/>
    </row>
    <row r="25" spans="1:8" s="2" customFormat="1" ht="66" customHeight="1">
      <c r="A25" s="13" t="s">
        <v>124</v>
      </c>
      <c r="B25" s="24">
        <v>34063</v>
      </c>
      <c r="C25" s="24">
        <v>1763316</v>
      </c>
      <c r="D25" s="24">
        <v>26819</v>
      </c>
      <c r="E25" s="24">
        <v>24820</v>
      </c>
      <c r="F25" s="19">
        <f>SUM(B25:E25)</f>
        <v>1849018</v>
      </c>
      <c r="G25" s="60"/>
      <c r="H25" s="60"/>
    </row>
    <row r="26" spans="1:8" s="2" customFormat="1" ht="66" customHeight="1">
      <c r="A26" s="13" t="s">
        <v>125</v>
      </c>
      <c r="B26" s="24">
        <v>36030</v>
      </c>
      <c r="C26" s="24">
        <v>1746921</v>
      </c>
      <c r="D26" s="24">
        <v>26668</v>
      </c>
      <c r="E26" s="24">
        <v>19439</v>
      </c>
      <c r="F26" s="19">
        <f>SUM(B26:E26)</f>
        <v>1829058</v>
      </c>
      <c r="G26" s="60"/>
      <c r="H26" s="60"/>
    </row>
    <row r="27" spans="1:8" s="2" customFormat="1" ht="66" customHeight="1">
      <c r="A27" s="13" t="s">
        <v>126</v>
      </c>
      <c r="B27" s="24">
        <v>38309</v>
      </c>
      <c r="C27" s="24">
        <v>1900476</v>
      </c>
      <c r="D27" s="24">
        <v>29818</v>
      </c>
      <c r="E27" s="24">
        <v>14123</v>
      </c>
      <c r="F27" s="154">
        <f>SUM(B27:E27)</f>
        <v>1982726</v>
      </c>
      <c r="G27" s="61"/>
      <c r="H27" s="61"/>
    </row>
    <row r="28" spans="1:8" s="2" customFormat="1" ht="66" customHeight="1">
      <c r="A28" s="13" t="s">
        <v>127</v>
      </c>
      <c r="B28" s="24">
        <v>2015</v>
      </c>
      <c r="C28" s="24">
        <v>897265</v>
      </c>
      <c r="D28" s="24">
        <v>51215</v>
      </c>
      <c r="E28" s="24">
        <v>6623</v>
      </c>
      <c r="F28" s="154">
        <f>SUM(B28:E28)</f>
        <v>957118</v>
      </c>
      <c r="G28" s="60"/>
      <c r="H28" s="60"/>
    </row>
    <row r="29" spans="1:8" s="2" customFormat="1" ht="66" customHeight="1" thickBot="1">
      <c r="A29" s="229" t="s">
        <v>151</v>
      </c>
      <c r="B29" s="230">
        <v>299</v>
      </c>
      <c r="C29" s="230">
        <v>27231</v>
      </c>
      <c r="D29" s="230">
        <v>47736</v>
      </c>
      <c r="E29" s="230">
        <v>6843</v>
      </c>
      <c r="F29" s="231">
        <f>SUM(B29:E29)</f>
        <v>82109</v>
      </c>
      <c r="G29" s="60"/>
      <c r="H29" s="60"/>
    </row>
    <row r="30" spans="1:8" s="2" customFormat="1" ht="66" customHeight="1">
      <c r="A30" s="59"/>
      <c r="B30" s="60"/>
      <c r="C30" s="60"/>
      <c r="D30" s="60"/>
      <c r="E30" s="60"/>
      <c r="F30" s="60"/>
      <c r="G30" s="60"/>
      <c r="H30" s="60"/>
    </row>
    <row r="31" spans="1:8" s="2" customFormat="1" ht="66" customHeight="1">
      <c r="A31" s="59"/>
      <c r="B31" s="60"/>
      <c r="C31" s="60"/>
      <c r="D31" s="60"/>
      <c r="E31" s="60"/>
      <c r="F31" s="60"/>
      <c r="G31" s="60"/>
      <c r="H31" s="60"/>
    </row>
    <row r="32" spans="1:8" s="2" customFormat="1" ht="66" customHeight="1">
      <c r="A32" s="59"/>
      <c r="B32" s="60"/>
      <c r="C32" s="60"/>
      <c r="D32" s="60"/>
      <c r="E32" s="60"/>
      <c r="F32" s="60"/>
      <c r="G32" s="60"/>
      <c r="H32" s="60"/>
    </row>
    <row r="33" spans="1:8" s="2" customFormat="1" ht="66" customHeight="1">
      <c r="A33" s="8"/>
      <c r="B33" s="9"/>
      <c r="C33" s="9"/>
      <c r="D33" s="9"/>
      <c r="E33" s="9"/>
      <c r="F33" s="9"/>
      <c r="G33" s="9"/>
      <c r="H33" s="9"/>
    </row>
    <row r="34" spans="1:8" s="2" customFormat="1" ht="66" customHeight="1">
      <c r="A34" s="8"/>
      <c r="B34" s="9"/>
      <c r="C34" s="9"/>
      <c r="D34" s="9"/>
      <c r="E34" s="9"/>
      <c r="F34" s="9"/>
      <c r="G34" s="9"/>
      <c r="H34" s="9"/>
    </row>
    <row r="35" spans="1:8" s="2" customFormat="1" ht="64.5" customHeight="1">
      <c r="A35" s="8"/>
      <c r="B35" s="9"/>
      <c r="C35" s="9"/>
      <c r="D35" s="9"/>
      <c r="E35" s="9"/>
      <c r="F35" s="9"/>
      <c r="G35" s="9"/>
      <c r="H35" s="9"/>
    </row>
    <row r="36" spans="1:8" ht="17.25">
      <c r="A36" s="232"/>
      <c r="B36" s="233"/>
      <c r="C36" s="233"/>
      <c r="D36" s="233"/>
      <c r="E36" s="233"/>
      <c r="F36" s="233"/>
      <c r="G36" s="233"/>
      <c r="H36" s="233"/>
    </row>
    <row r="37" spans="1:8" ht="17.25">
      <c r="A37" s="234"/>
      <c r="B37" s="234"/>
      <c r="C37" s="234"/>
      <c r="D37" s="234"/>
      <c r="E37" s="234"/>
      <c r="F37" s="234"/>
      <c r="G37" s="234"/>
      <c r="H37" s="234"/>
    </row>
    <row r="38" spans="1:8" ht="17.25">
      <c r="A38" s="234"/>
      <c r="B38" s="234"/>
      <c r="C38" s="234"/>
      <c r="D38" s="234"/>
      <c r="E38" s="234"/>
      <c r="F38" s="234"/>
      <c r="G38" s="234"/>
      <c r="H38" s="234"/>
    </row>
    <row r="39" spans="1:8" ht="17.25">
      <c r="A39" s="234"/>
      <c r="B39" s="234"/>
      <c r="C39" s="234"/>
      <c r="D39" s="234"/>
      <c r="E39" s="234"/>
      <c r="F39" s="234"/>
      <c r="G39" s="234"/>
      <c r="H39" s="234"/>
    </row>
    <row r="40" spans="1:8" ht="17.25">
      <c r="A40" s="234"/>
      <c r="B40" s="234"/>
      <c r="C40" s="234"/>
      <c r="D40" s="234"/>
      <c r="E40" s="234"/>
      <c r="F40" s="234"/>
      <c r="G40" s="234"/>
      <c r="H40" s="234"/>
    </row>
    <row r="41" spans="1:8" ht="17.25">
      <c r="A41" s="234"/>
      <c r="B41" s="234"/>
      <c r="C41" s="234"/>
      <c r="D41" s="234"/>
      <c r="E41" s="234"/>
      <c r="F41" s="234"/>
      <c r="G41" s="234"/>
      <c r="H41" s="234"/>
    </row>
    <row r="42" spans="1:8" ht="17.25">
      <c r="A42" s="234"/>
      <c r="B42" s="234"/>
      <c r="C42" s="234"/>
      <c r="D42" s="234"/>
      <c r="E42" s="234"/>
      <c r="F42" s="234"/>
      <c r="G42" s="234"/>
      <c r="H42" s="234"/>
    </row>
    <row r="43" spans="1:8" ht="17.25">
      <c r="A43" s="234"/>
      <c r="B43" s="234"/>
      <c r="C43" s="234"/>
      <c r="D43" s="234"/>
      <c r="E43" s="234"/>
      <c r="F43" s="234"/>
      <c r="G43" s="234"/>
      <c r="H43" s="234"/>
    </row>
    <row r="44" spans="1:8" ht="17.25">
      <c r="A44" s="234"/>
      <c r="B44" s="234"/>
      <c r="C44" s="234"/>
      <c r="D44" s="234"/>
      <c r="E44" s="234"/>
      <c r="F44" s="234"/>
      <c r="G44" s="234"/>
      <c r="H44" s="234"/>
    </row>
    <row r="45" spans="1:8" ht="17.25">
      <c r="A45" s="234"/>
      <c r="B45" s="234"/>
      <c r="C45" s="234"/>
      <c r="D45" s="234"/>
      <c r="E45" s="234"/>
      <c r="F45" s="234"/>
      <c r="G45" s="234"/>
      <c r="H45" s="234"/>
    </row>
    <row r="46" spans="1:8" ht="17.25">
      <c r="A46" s="234"/>
      <c r="B46" s="234"/>
      <c r="C46" s="234"/>
      <c r="D46" s="234"/>
      <c r="E46" s="234"/>
      <c r="F46" s="234"/>
      <c r="G46" s="234"/>
      <c r="H46" s="234"/>
    </row>
    <row r="47" spans="1:8" ht="17.25">
      <c r="A47" s="234"/>
      <c r="B47" s="234"/>
      <c r="C47" s="234"/>
      <c r="D47" s="234"/>
      <c r="E47" s="234"/>
      <c r="F47" s="234"/>
      <c r="G47" s="234"/>
      <c r="H47" s="234"/>
    </row>
    <row r="48" spans="1:8" ht="17.25">
      <c r="A48" s="234"/>
      <c r="B48" s="234"/>
      <c r="C48" s="234"/>
      <c r="D48" s="234"/>
      <c r="E48" s="234"/>
      <c r="F48" s="234"/>
      <c r="G48" s="234"/>
      <c r="H48" s="234"/>
    </row>
    <row r="49" spans="1:8" ht="17.25">
      <c r="A49" s="234"/>
      <c r="B49" s="234"/>
      <c r="C49" s="234"/>
      <c r="D49" s="234"/>
      <c r="E49" s="234"/>
      <c r="F49" s="234"/>
      <c r="G49" s="234"/>
      <c r="H49" s="234"/>
    </row>
    <row r="50" spans="1:8" ht="17.25">
      <c r="A50" s="234"/>
      <c r="B50" s="234"/>
      <c r="C50" s="234"/>
      <c r="D50" s="234"/>
      <c r="E50" s="234"/>
      <c r="F50" s="234"/>
      <c r="G50" s="234"/>
      <c r="H50" s="234"/>
    </row>
    <row r="51" spans="1:8" ht="17.25">
      <c r="A51" s="234"/>
      <c r="B51" s="234"/>
      <c r="C51" s="234"/>
      <c r="D51" s="234"/>
      <c r="E51" s="234"/>
      <c r="F51" s="234"/>
      <c r="G51" s="234"/>
      <c r="H51" s="234"/>
    </row>
    <row r="52" spans="1:8" ht="17.25">
      <c r="A52" s="234"/>
      <c r="B52" s="234"/>
      <c r="C52" s="234"/>
      <c r="D52" s="234"/>
      <c r="E52" s="234"/>
      <c r="F52" s="234"/>
      <c r="G52" s="234"/>
      <c r="H52" s="234"/>
    </row>
    <row r="53" spans="1:8" ht="17.25">
      <c r="A53" s="234"/>
      <c r="B53" s="234"/>
      <c r="C53" s="234"/>
      <c r="D53" s="234"/>
      <c r="E53" s="234"/>
      <c r="F53" s="234"/>
      <c r="G53" s="234"/>
      <c r="H53" s="234"/>
    </row>
    <row r="54" spans="1:8" ht="17.25">
      <c r="A54" s="234"/>
      <c r="B54" s="234"/>
      <c r="C54" s="234"/>
      <c r="D54" s="234"/>
      <c r="E54" s="234"/>
      <c r="F54" s="234"/>
      <c r="G54" s="234"/>
      <c r="H54" s="234"/>
    </row>
    <row r="55" spans="1:8" ht="17.25">
      <c r="A55" s="234"/>
      <c r="B55" s="234"/>
      <c r="C55" s="234"/>
      <c r="D55" s="234"/>
      <c r="E55" s="234"/>
      <c r="F55" s="234"/>
      <c r="G55" s="234"/>
      <c r="H55" s="234"/>
    </row>
  </sheetData>
  <mergeCells count="12">
    <mergeCell ref="A23:A24"/>
    <mergeCell ref="B23:F23"/>
    <mergeCell ref="G17:H17"/>
    <mergeCell ref="B12:F12"/>
    <mergeCell ref="G14:H14"/>
    <mergeCell ref="G15:H15"/>
    <mergeCell ref="G18:H18"/>
    <mergeCell ref="G16:H16"/>
    <mergeCell ref="A1:H1"/>
    <mergeCell ref="A12:A13"/>
    <mergeCell ref="G12:H13"/>
    <mergeCell ref="F7:H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&amp;C&amp;[33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3">
      <selection activeCell="E11" sqref="E11:F11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279"/>
      <c r="B1" s="279"/>
      <c r="C1" s="279"/>
      <c r="D1" s="279"/>
      <c r="E1" s="279"/>
      <c r="F1" s="279"/>
      <c r="G1" s="279"/>
      <c r="H1" s="279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36" t="s">
        <v>159</v>
      </c>
      <c r="B3" s="336"/>
      <c r="C3" s="336"/>
      <c r="D3" s="336"/>
      <c r="E3" s="15"/>
      <c r="F3" s="15"/>
      <c r="G3" s="15"/>
      <c r="H3" s="281" t="s">
        <v>103</v>
      </c>
    </row>
    <row r="4" spans="1:8" ht="19.5" customHeight="1" thickBot="1">
      <c r="A4" s="337"/>
      <c r="B4" s="337"/>
      <c r="C4" s="337"/>
      <c r="D4" s="337"/>
      <c r="E4" s="15"/>
      <c r="F4" s="15"/>
      <c r="G4" s="15"/>
      <c r="H4" s="281"/>
    </row>
    <row r="5" spans="1:8" s="2" customFormat="1" ht="49.5" customHeight="1">
      <c r="A5" s="272" t="s">
        <v>134</v>
      </c>
      <c r="B5" s="325"/>
      <c r="C5" s="325" t="s">
        <v>135</v>
      </c>
      <c r="D5" s="325"/>
      <c r="E5" s="325" t="s">
        <v>134</v>
      </c>
      <c r="F5" s="325"/>
      <c r="G5" s="325" t="s">
        <v>135</v>
      </c>
      <c r="H5" s="326"/>
    </row>
    <row r="6" spans="1:8" s="2" customFormat="1" ht="65.25" customHeight="1">
      <c r="A6" s="338" t="s">
        <v>68</v>
      </c>
      <c r="B6" s="300"/>
      <c r="C6" s="343">
        <v>714262</v>
      </c>
      <c r="D6" s="343"/>
      <c r="E6" s="300" t="s">
        <v>69</v>
      </c>
      <c r="F6" s="300"/>
      <c r="G6" s="343">
        <v>4293</v>
      </c>
      <c r="H6" s="348"/>
    </row>
    <row r="7" spans="1:8" s="2" customFormat="1" ht="64.5" customHeight="1">
      <c r="A7" s="324" t="s">
        <v>70</v>
      </c>
      <c r="B7" s="301"/>
      <c r="C7" s="343">
        <v>145067</v>
      </c>
      <c r="D7" s="343"/>
      <c r="E7" s="301" t="s">
        <v>71</v>
      </c>
      <c r="F7" s="301"/>
      <c r="G7" s="343">
        <v>4761</v>
      </c>
      <c r="H7" s="348"/>
    </row>
    <row r="8" spans="1:8" s="2" customFormat="1" ht="64.5" customHeight="1">
      <c r="A8" s="324" t="s">
        <v>72</v>
      </c>
      <c r="B8" s="301"/>
      <c r="C8" s="343">
        <v>203065</v>
      </c>
      <c r="D8" s="343"/>
      <c r="E8" s="301" t="s">
        <v>73</v>
      </c>
      <c r="F8" s="301"/>
      <c r="G8" s="343">
        <v>16952</v>
      </c>
      <c r="H8" s="348"/>
    </row>
    <row r="9" spans="1:8" s="2" customFormat="1" ht="64.5" customHeight="1">
      <c r="A9" s="338" t="s">
        <v>74</v>
      </c>
      <c r="B9" s="300"/>
      <c r="C9" s="343">
        <v>143252</v>
      </c>
      <c r="D9" s="343"/>
      <c r="E9" s="301" t="s">
        <v>160</v>
      </c>
      <c r="F9" s="301"/>
      <c r="G9" s="343">
        <v>13948</v>
      </c>
      <c r="H9" s="348"/>
    </row>
    <row r="10" spans="1:8" s="2" customFormat="1" ht="64.5" customHeight="1">
      <c r="A10" s="338" t="s">
        <v>75</v>
      </c>
      <c r="B10" s="300"/>
      <c r="C10" s="343">
        <v>257950</v>
      </c>
      <c r="D10" s="343"/>
      <c r="E10" s="300" t="s">
        <v>76</v>
      </c>
      <c r="F10" s="300"/>
      <c r="G10" s="343">
        <v>50847</v>
      </c>
      <c r="H10" s="348"/>
    </row>
    <row r="11" spans="1:8" s="2" customFormat="1" ht="64.5" customHeight="1">
      <c r="A11" s="338" t="s">
        <v>77</v>
      </c>
      <c r="B11" s="300"/>
      <c r="C11" s="343">
        <v>130792</v>
      </c>
      <c r="D11" s="343"/>
      <c r="E11" s="300" t="s">
        <v>78</v>
      </c>
      <c r="F11" s="300"/>
      <c r="G11" s="343">
        <v>54028</v>
      </c>
      <c r="H11" s="348"/>
    </row>
    <row r="12" spans="1:8" s="2" customFormat="1" ht="64.5" customHeight="1">
      <c r="A12" s="338" t="s">
        <v>79</v>
      </c>
      <c r="B12" s="300"/>
      <c r="C12" s="343">
        <v>70909</v>
      </c>
      <c r="D12" s="343"/>
      <c r="E12" s="300" t="s">
        <v>80</v>
      </c>
      <c r="F12" s="300"/>
      <c r="G12" s="343">
        <v>83360</v>
      </c>
      <c r="H12" s="348"/>
    </row>
    <row r="13" spans="1:8" s="2" customFormat="1" ht="64.5" customHeight="1">
      <c r="A13" s="338" t="s">
        <v>81</v>
      </c>
      <c r="B13" s="300"/>
      <c r="C13" s="343">
        <v>60836</v>
      </c>
      <c r="D13" s="343"/>
      <c r="E13" s="300" t="s">
        <v>82</v>
      </c>
      <c r="F13" s="300"/>
      <c r="G13" s="343">
        <v>43882</v>
      </c>
      <c r="H13" s="348"/>
    </row>
    <row r="14" spans="1:8" s="2" customFormat="1" ht="64.5" customHeight="1">
      <c r="A14" s="338" t="s">
        <v>83</v>
      </c>
      <c r="B14" s="300"/>
      <c r="C14" s="343">
        <v>265426</v>
      </c>
      <c r="D14" s="343"/>
      <c r="E14" s="300" t="s">
        <v>84</v>
      </c>
      <c r="F14" s="300"/>
      <c r="G14" s="343">
        <v>20753</v>
      </c>
      <c r="H14" s="348"/>
    </row>
    <row r="15" spans="1:8" s="2" customFormat="1" ht="64.5" customHeight="1">
      <c r="A15" s="338" t="s">
        <v>85</v>
      </c>
      <c r="B15" s="300"/>
      <c r="C15" s="343">
        <v>160150</v>
      </c>
      <c r="D15" s="343"/>
      <c r="E15" s="300" t="s">
        <v>86</v>
      </c>
      <c r="F15" s="300"/>
      <c r="G15" s="343">
        <v>41674</v>
      </c>
      <c r="H15" s="348"/>
    </row>
    <row r="16" spans="1:8" s="2" customFormat="1" ht="64.5" customHeight="1">
      <c r="A16" s="338" t="s">
        <v>87</v>
      </c>
      <c r="B16" s="300"/>
      <c r="C16" s="343">
        <v>74926</v>
      </c>
      <c r="D16" s="343"/>
      <c r="E16" s="300" t="s">
        <v>88</v>
      </c>
      <c r="F16" s="300"/>
      <c r="G16" s="343">
        <v>14848</v>
      </c>
      <c r="H16" s="348"/>
    </row>
    <row r="17" spans="1:8" s="2" customFormat="1" ht="64.5" customHeight="1">
      <c r="A17" s="338" t="s">
        <v>89</v>
      </c>
      <c r="B17" s="300"/>
      <c r="C17" s="343">
        <v>77597</v>
      </c>
      <c r="D17" s="343"/>
      <c r="E17" s="300" t="s">
        <v>90</v>
      </c>
      <c r="F17" s="300"/>
      <c r="G17" s="343">
        <v>2134</v>
      </c>
      <c r="H17" s="348"/>
    </row>
    <row r="18" spans="1:8" s="2" customFormat="1" ht="64.5" customHeight="1">
      <c r="A18" s="339" t="s">
        <v>91</v>
      </c>
      <c r="B18" s="340"/>
      <c r="C18" s="344">
        <f>SUM(C6:D17)</f>
        <v>2304232</v>
      </c>
      <c r="D18" s="344"/>
      <c r="E18" s="300" t="s">
        <v>92</v>
      </c>
      <c r="F18" s="300"/>
      <c r="G18" s="343">
        <v>3516</v>
      </c>
      <c r="H18" s="348"/>
    </row>
    <row r="19" spans="1:8" s="2" customFormat="1" ht="64.5" customHeight="1">
      <c r="A19" s="324" t="s">
        <v>93</v>
      </c>
      <c r="B19" s="301"/>
      <c r="C19" s="343">
        <v>9955</v>
      </c>
      <c r="D19" s="343"/>
      <c r="E19" s="301" t="s">
        <v>153</v>
      </c>
      <c r="F19" s="301"/>
      <c r="G19" s="343">
        <v>865</v>
      </c>
      <c r="H19" s="348"/>
    </row>
    <row r="20" spans="1:8" s="2" customFormat="1" ht="64.5" customHeight="1">
      <c r="A20" s="324" t="s">
        <v>94</v>
      </c>
      <c r="B20" s="301"/>
      <c r="C20" s="343">
        <v>48109</v>
      </c>
      <c r="D20" s="343"/>
      <c r="E20" s="301" t="s">
        <v>154</v>
      </c>
      <c r="F20" s="301"/>
      <c r="G20" s="343">
        <v>8139</v>
      </c>
      <c r="H20" s="348"/>
    </row>
    <row r="21" spans="1:8" s="2" customFormat="1" ht="64.5" customHeight="1">
      <c r="A21" s="324" t="s">
        <v>95</v>
      </c>
      <c r="B21" s="301"/>
      <c r="C21" s="343">
        <v>51794</v>
      </c>
      <c r="D21" s="343"/>
      <c r="E21" s="301" t="s">
        <v>155</v>
      </c>
      <c r="F21" s="301"/>
      <c r="G21" s="343">
        <v>2612</v>
      </c>
      <c r="H21" s="348"/>
    </row>
    <row r="22" spans="1:8" s="2" customFormat="1" ht="64.5" customHeight="1">
      <c r="A22" s="324" t="s">
        <v>96</v>
      </c>
      <c r="B22" s="301"/>
      <c r="C22" s="343">
        <v>64625</v>
      </c>
      <c r="D22" s="343"/>
      <c r="E22" s="301" t="s">
        <v>156</v>
      </c>
      <c r="F22" s="301"/>
      <c r="G22" s="343">
        <v>1622</v>
      </c>
      <c r="H22" s="348"/>
    </row>
    <row r="23" spans="1:8" s="2" customFormat="1" ht="64.5" customHeight="1">
      <c r="A23" s="324" t="s">
        <v>97</v>
      </c>
      <c r="B23" s="301"/>
      <c r="C23" s="343">
        <v>17134</v>
      </c>
      <c r="D23" s="343"/>
      <c r="E23" s="301" t="s">
        <v>98</v>
      </c>
      <c r="F23" s="301"/>
      <c r="G23" s="343">
        <v>3931</v>
      </c>
      <c r="H23" s="348"/>
    </row>
    <row r="24" spans="1:8" s="2" customFormat="1" ht="64.5" customHeight="1">
      <c r="A24" s="324" t="s">
        <v>99</v>
      </c>
      <c r="B24" s="301"/>
      <c r="C24" s="343">
        <v>20705</v>
      </c>
      <c r="D24" s="343"/>
      <c r="E24" s="301" t="s">
        <v>157</v>
      </c>
      <c r="F24" s="301"/>
      <c r="G24" s="343">
        <v>4823</v>
      </c>
      <c r="H24" s="348"/>
    </row>
    <row r="25" spans="1:8" s="2" customFormat="1" ht="64.5" customHeight="1">
      <c r="A25" s="324" t="s">
        <v>100</v>
      </c>
      <c r="B25" s="301"/>
      <c r="C25" s="343">
        <v>14752</v>
      </c>
      <c r="D25" s="343"/>
      <c r="E25" s="346" t="s">
        <v>158</v>
      </c>
      <c r="F25" s="346"/>
      <c r="G25" s="344">
        <f>SUM(G6:H24)+SUM(C19:D26)</f>
        <v>675128</v>
      </c>
      <c r="H25" s="351"/>
    </row>
    <row r="26" spans="1:8" s="2" customFormat="1" ht="64.5" customHeight="1" thickBot="1">
      <c r="A26" s="341" t="s">
        <v>152</v>
      </c>
      <c r="B26" s="342"/>
      <c r="C26" s="345">
        <v>71066</v>
      </c>
      <c r="D26" s="345"/>
      <c r="E26" s="347" t="s">
        <v>101</v>
      </c>
      <c r="F26" s="347"/>
      <c r="G26" s="349">
        <f>C18+G25</f>
        <v>2979360</v>
      </c>
      <c r="H26" s="350"/>
    </row>
    <row r="31" ht="17.25">
      <c r="C31" s="10"/>
    </row>
  </sheetData>
  <mergeCells count="91">
    <mergeCell ref="G26:H26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E26:F26"/>
    <mergeCell ref="G6:H6"/>
    <mergeCell ref="G7:H7"/>
    <mergeCell ref="G8:H8"/>
    <mergeCell ref="G9:H9"/>
    <mergeCell ref="G10:H10"/>
    <mergeCell ref="G11:H11"/>
    <mergeCell ref="G12:H12"/>
    <mergeCell ref="G13:H13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E16:F16"/>
    <mergeCell ref="E17:F17"/>
    <mergeCell ref="C26:D26"/>
    <mergeCell ref="E6:F6"/>
    <mergeCell ref="E7:F7"/>
    <mergeCell ref="E8:F8"/>
    <mergeCell ref="E9:F9"/>
    <mergeCell ref="E10:F10"/>
    <mergeCell ref="E11:F11"/>
    <mergeCell ref="E12:F12"/>
    <mergeCell ref="E13:F13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A26:B26"/>
    <mergeCell ref="C6:D6"/>
    <mergeCell ref="C7:D7"/>
    <mergeCell ref="C8:D8"/>
    <mergeCell ref="C9:D9"/>
    <mergeCell ref="C10:D10"/>
    <mergeCell ref="C11:D11"/>
    <mergeCell ref="C12:D12"/>
    <mergeCell ref="C13:D13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H1"/>
    <mergeCell ref="H3:H4"/>
    <mergeCell ref="G5:H5"/>
    <mergeCell ref="A5:B5"/>
    <mergeCell ref="E5:F5"/>
    <mergeCell ref="C5:D5"/>
    <mergeCell ref="A3:D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&amp;C&amp;[33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2010-02-15T00:54:06Z</cp:lastPrinted>
  <dcterms:created xsi:type="dcterms:W3CDTF">2009-06-12T05:54:38Z</dcterms:created>
  <dcterms:modified xsi:type="dcterms:W3CDTF">2010-02-15T01:02:44Z</dcterms:modified>
  <cp:category/>
  <cp:version/>
  <cp:contentType/>
  <cp:contentStatus/>
</cp:coreProperties>
</file>