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tabRatio="858" activeTab="0"/>
  </bookViews>
  <sheets>
    <sheet name="単品スライドの手順(受注者)" sheetId="1" r:id="rId1"/>
    <sheet name="様式１" sheetId="2" r:id="rId2"/>
    <sheet name="様式の作成について" sheetId="3" r:id="rId3"/>
    <sheet name="様式1-2" sheetId="4" r:id="rId4"/>
    <sheet name="様式1-3" sheetId="5" r:id="rId5"/>
    <sheet name="様式1-4" sheetId="6" r:id="rId6"/>
    <sheet name="様式1-5" sheetId="7" r:id="rId7"/>
    <sheet name="様式1-6" sheetId="8" r:id="rId8"/>
    <sheet name="様式1-7" sheetId="9" r:id="rId9"/>
    <sheet name="様式４" sheetId="10" r:id="rId10"/>
    <sheet name="様式６" sheetId="11" r:id="rId11"/>
    <sheet name="様式９" sheetId="12" r:id="rId12"/>
    <sheet name="様式１７（参考）" sheetId="13" r:id="rId13"/>
  </sheets>
  <definedNames>
    <definedName name="_xlfn.BAHTTEXT" hidden="1">#NAME?</definedName>
    <definedName name="_xlnm.Print_Area" localSheetId="0">'単品スライドの手順(受注者)'!$A$1:$I$51</definedName>
    <definedName name="_xlnm.Print_Area" localSheetId="1">'様式１'!$B$1:$AJ$42</definedName>
    <definedName name="_xlnm.Print_Area" localSheetId="3">'様式1-2'!$B$3:$J$49</definedName>
    <definedName name="_xlnm.Print_Area" localSheetId="4">'様式1-3'!$A$3:$N$44</definedName>
    <definedName name="_xlnm.Print_Area" localSheetId="5">'様式1-4'!$A$3:$P$44</definedName>
    <definedName name="_xlnm.Print_Area" localSheetId="9">'様式４'!$B$2:$AK$38</definedName>
    <definedName name="_xlnm.Print_Area" localSheetId="10">'様式６'!$B$2:$AJ$36</definedName>
    <definedName name="_xlnm.Print_Area" localSheetId="11">'様式９'!$B$2:$AK$27</definedName>
  </definedNames>
  <calcPr fullCalcOnLoad="1"/>
</workbook>
</file>

<file path=xl/comments13.xml><?xml version="1.0" encoding="utf-8"?>
<comments xmlns="http://schemas.openxmlformats.org/spreadsheetml/2006/main">
  <authors>
    <author>奈良県</author>
  </authors>
  <commentList>
    <comment ref="A29" authorId="0">
      <text>
        <r>
          <rPr>
            <b/>
            <sz val="9"/>
            <rFont val="ＭＳ Ｐゴシック"/>
            <family val="3"/>
          </rPr>
          <t>運用マニュアル　
４－３　既済部分検査
を適用する場合は２行を記入し請求する。</t>
        </r>
      </text>
    </comment>
  </commentList>
</comments>
</file>

<file path=xl/comments4.xml><?xml version="1.0" encoding="utf-8"?>
<comments xmlns="http://schemas.openxmlformats.org/spreadsheetml/2006/main">
  <authors>
    <author>奈良県</author>
  </authors>
  <commentList>
    <comment ref="B3" authorId="0">
      <text>
        <r>
          <rPr>
            <sz val="11"/>
            <rFont val="ＭＳ Ｐゴシック"/>
            <family val="3"/>
          </rPr>
          <t>単品スライド請求時の場合は「概算金額算定用」を選択してください。
単品スライド協議時は「協議用」を選択してください。</t>
        </r>
      </text>
    </comment>
    <comment ref="G13" authorId="0">
      <text>
        <r>
          <rPr>
            <b/>
            <sz val="9"/>
            <rFont val="ＭＳ Ｐゴシック"/>
            <family val="3"/>
          </rPr>
          <t>マニュアルの３－２－２を参照</t>
        </r>
      </text>
    </comment>
  </commentList>
</comments>
</file>

<file path=xl/comments5.xml><?xml version="1.0" encoding="utf-8"?>
<comments xmlns="http://schemas.openxmlformats.org/spreadsheetml/2006/main">
  <authors>
    <author>奈良県</author>
  </authors>
  <commentList>
    <comment ref="M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comments6.xml><?xml version="1.0" encoding="utf-8"?>
<comments xmlns="http://schemas.openxmlformats.org/spreadsheetml/2006/main">
  <authors>
    <author>奈良県</author>
  </authors>
  <commentList>
    <comment ref="O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 ref="O12" authorId="0">
      <text>
        <r>
          <rPr>
            <b/>
            <sz val="12"/>
            <rFont val="ＭＳ Ｐゴシック"/>
            <family val="3"/>
          </rPr>
          <t>下請けが購入した場合は記入して下さい。</t>
        </r>
      </text>
    </comment>
  </commentList>
</comments>
</file>

<file path=xl/comments7.xml><?xml version="1.0" encoding="utf-8"?>
<comments xmlns="http://schemas.openxmlformats.org/spreadsheetml/2006/main">
  <authors>
    <author>奈良県</author>
  </authors>
  <commentList>
    <comment ref="B2"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sharedStrings.xml><?xml version="1.0" encoding="utf-8"?>
<sst xmlns="http://schemas.openxmlformats.org/spreadsheetml/2006/main" count="821" uniqueCount="368">
  <si>
    <t>又は土木事務所長名</t>
  </si>
  <si>
    <t>請負者</t>
  </si>
  <si>
    <t>住所</t>
  </si>
  <si>
    <t>氏名</t>
  </si>
  <si>
    <t>殿</t>
  </si>
  <si>
    <t>平成　　　年　　　月　　　日</t>
  </si>
  <si>
    <t>奈　良　県　知　事</t>
  </si>
  <si>
    <t>記</t>
  </si>
  <si>
    <t>平成　　年　　月　　日</t>
  </si>
  <si>
    <t>￥</t>
  </si>
  <si>
    <t>から</t>
  </si>
  <si>
    <t>まで</t>
  </si>
  <si>
    <t>標記について、</t>
  </si>
  <si>
    <t>１．工事名</t>
  </si>
  <si>
    <t>○○土木事務所長</t>
  </si>
  <si>
    <t>様式４（単品スライド・増額）</t>
  </si>
  <si>
    <t>様式９（単品スライド・増額）</t>
  </si>
  <si>
    <t>２．工事番号</t>
  </si>
  <si>
    <t>付けで請求のあった下記工事における建設工事請負契約書</t>
  </si>
  <si>
    <t>（</t>
  </si>
  <si>
    <t>）については異存ありません。</t>
  </si>
  <si>
    <t>第25条第８項に基づく協議開始日</t>
  </si>
  <si>
    <t>付けで協議のあった下記工事における建設工事請負契約書</t>
  </si>
  <si>
    <t>建設工事請負契約書第２５条第８項に基づく協議開始の日について（回答）</t>
  </si>
  <si>
    <t>建設工事請負契約書第２５条第７項に基づく請負代金額の変更額について（回答）</t>
  </si>
  <si>
    <t>第25条第７項に基づくスライド変更金額については異存ありません。</t>
  </si>
  <si>
    <t>様式1-2(単品スライド増額)概算金額算定用</t>
  </si>
  <si>
    <t>単　品　ス　ラ　イ　ド　額　算　定　書</t>
  </si>
  <si>
    <t>【鋼材類】</t>
  </si>
  <si>
    <t>【燃料油】</t>
  </si>
  <si>
    <t>名　　称</t>
  </si>
  <si>
    <t>対象数量名</t>
  </si>
  <si>
    <t>名称・規格</t>
  </si>
  <si>
    <t>鉄筋コンクリート用棒鋼</t>
  </si>
  <si>
    <t>証明がされた数量V１</t>
  </si>
  <si>
    <t>軽油</t>
  </si>
  <si>
    <t>証明がなされなかった数量V2</t>
  </si>
  <si>
    <t>ガソリン</t>
  </si>
  <si>
    <t>設計数量外の数量V3</t>
  </si>
  <si>
    <t>H200</t>
  </si>
  <si>
    <t>H400</t>
  </si>
  <si>
    <t>合　　　　計</t>
  </si>
  <si>
    <t>変　動　額　　　合　計</t>
  </si>
  <si>
    <t>単品スライド対象請負額の１％を超える額 ＝ （鋼材類変動額合計＋燃料油変動額合計）－単品スライド対象請負金額（Ｐ）×０．０１</t>
  </si>
  <si>
    <t>ただし、スライド判定において単品スライド対象品目の合計を計上します。</t>
  </si>
  <si>
    <t>単品スライド対象額　計</t>
  </si>
  <si>
    <t>単品スライド対象請負代金額（税込み）　※既済払い金額を除く</t>
  </si>
  <si>
    <t>単品スライド判定金額（単品スライド対象請負代金額の１％）</t>
  </si>
  <si>
    <t>規　　格</t>
  </si>
  <si>
    <t>ＳＤ３４５　Ｄ１３</t>
  </si>
  <si>
    <t>ＳＤ３４５　Ｄ１９</t>
  </si>
  <si>
    <t>ＳＤ３４５　Ｄ２２</t>
  </si>
  <si>
    <t>H形鋼材</t>
  </si>
  <si>
    <t>H200</t>
  </si>
  <si>
    <t>H400</t>
  </si>
  <si>
    <t>鋼矢板</t>
  </si>
  <si>
    <t>Ⅲ型</t>
  </si>
  <si>
    <t>Ⅳ型</t>
  </si>
  <si>
    <t>変　動　額　　　合　計</t>
  </si>
  <si>
    <t>スライド判定</t>
  </si>
  <si>
    <t>単品スライド対象請負金額（税込み）の１％</t>
  </si>
  <si>
    <t>単品スライド対象請負代金額の１％超過額</t>
  </si>
  <si>
    <t>様式1-3(単品スライド増額)概算金額算定用</t>
  </si>
  <si>
    <t>単品スライド（変動額）チェックシート（鋼材類）</t>
  </si>
  <si>
    <t>規　格</t>
  </si>
  <si>
    <t>単位</t>
  </si>
  <si>
    <t>数量</t>
  </si>
  <si>
    <t>購入先</t>
  </si>
  <si>
    <t>購入年月</t>
  </si>
  <si>
    <t>差額</t>
  </si>
  <si>
    <t>購入者</t>
  </si>
  <si>
    <t>○○建材</t>
  </si>
  <si>
    <t>H形鋼材</t>
  </si>
  <si>
    <t>○○組</t>
  </si>
  <si>
    <t>鋼矢板</t>
  </si>
  <si>
    <t>Ⅲ型</t>
  </si>
  <si>
    <t>○○商会</t>
  </si>
  <si>
    <t>Ⅳ型</t>
  </si>
  <si>
    <t>合　　　　　　計</t>
  </si>
  <si>
    <t>(注)</t>
  </si>
  <si>
    <t>ＳＤ３４５　Ｄ１３</t>
  </si>
  <si>
    <t>ｔ</t>
  </si>
  <si>
    <t>ｔ</t>
  </si>
  <si>
    <t>ｔ</t>
  </si>
  <si>
    <t>ｔ</t>
  </si>
  <si>
    <t>　1.購入先、購入単価、購入数量等を証明出来る場合は、その資料（納品書等）を添付の上、併せて監督職員に提出すること。</t>
  </si>
  <si>
    <t>　3.対象材料は、材料毎および購入年月毎にとりまとめるものとする。なお、とりまとめ数量欄が足りない場合は、複数枚になってもよい。</t>
  </si>
  <si>
    <t>単品スライドの様式集について</t>
  </si>
  <si>
    <t>　また、今後の申請に必要な書類の事例を踏まえ、この様式の内容についても適宜追加・修正を行う場合があります。（ホームページで公表）</t>
  </si>
  <si>
    <t>様式の共通事項について</t>
  </si>
  <si>
    <t>単品スライドに必要な数量集計表、数量計算表ですので、単品スライド条項運用マニュアル（暫定版）の内容、解説に基づき調書を作成して下さい。</t>
  </si>
  <si>
    <t>に必要事項を入力してください。</t>
  </si>
  <si>
    <t>以下のシートを作成後に、スライド額を算定するための総括シートで、スライド判定及びスライド額を計算できます。</t>
  </si>
  <si>
    <t>注意事項を確認して下さい。</t>
  </si>
  <si>
    <t>設計数量（V）以外の②③の燃料油数量（ﾏﾆｭｱﾙP.18）の証明用に用いる調書です。</t>
  </si>
  <si>
    <t>運用マニュアル　３－２－２　（P.18）により、作成して下さい。</t>
  </si>
  <si>
    <t>５）</t>
  </si>
  <si>
    <t>重機仮設材の運賃を証明するための調書です。</t>
  </si>
  <si>
    <t>運用マニュアル　３－７　（P.21～）により、作成して下さい。</t>
  </si>
  <si>
    <t>機材運搬に係わる燃料油の算定に用いる調書です。</t>
  </si>
  <si>
    <t>運用マニュアル　３－７　（P.22）により、作成して下さい。</t>
  </si>
  <si>
    <t>該当する項目について記入して、必要のない項目は削除して下さい。</t>
  </si>
  <si>
    <t>　</t>
  </si>
  <si>
    <t>１）</t>
  </si>
  <si>
    <t>記入例として、様式の一部に入力しています。記入例を削除して入力してください。</t>
  </si>
  <si>
    <t>２）</t>
  </si>
  <si>
    <t>３）</t>
  </si>
  <si>
    <t>４）</t>
  </si>
  <si>
    <t>６）</t>
  </si>
  <si>
    <t>様式1-4(単品スライド増額)概算金額算定用</t>
  </si>
  <si>
    <t>○○石油</t>
  </si>
  <si>
    <t>使用目的</t>
  </si>
  <si>
    <t>現場内重機</t>
  </si>
  <si>
    <t>合　　計</t>
  </si>
  <si>
    <t>様式1-5(単品スライド増額)概算金額算定用</t>
  </si>
  <si>
    <t>各種資機材の材料証明書</t>
  </si>
  <si>
    <t>記載例</t>
  </si>
  <si>
    <t>品　　　　目</t>
  </si>
  <si>
    <t>数　　量</t>
  </si>
  <si>
    <t>出荷元</t>
  </si>
  <si>
    <t>購入年月</t>
  </si>
  <si>
    <t>運搬費の内燃料代</t>
  </si>
  <si>
    <t>品目</t>
  </si>
  <si>
    <t>規格</t>
  </si>
  <si>
    <t>搬入先</t>
  </si>
  <si>
    <t>再生骨材</t>
  </si>
  <si>
    <t>４０mm</t>
  </si>
  <si>
    <t>m3</t>
  </si>
  <si>
    <t>奈良砕石</t>
  </si>
  <si>
    <t>軽油</t>
  </si>
  <si>
    <t>１，２号</t>
  </si>
  <si>
    <t>奈良石油</t>
  </si>
  <si>
    <t>吉野石油</t>
  </si>
  <si>
    <t>重建設機械</t>
  </si>
  <si>
    <t>ブルドーザ２１ｔ級</t>
  </si>
  <si>
    <t>回</t>
  </si>
  <si>
    <t>－</t>
  </si>
  <si>
    <t>近畿リース</t>
  </si>
  <si>
    <t>近畿石油</t>
  </si>
  <si>
    <t>４０mm</t>
  </si>
  <si>
    <t>m3</t>
  </si>
  <si>
    <t>㍑</t>
  </si>
  <si>
    <t>様式1-6(単品スライド増額)概算金額算定用</t>
  </si>
  <si>
    <t>重機仮設材の運搬に係わる総括表</t>
  </si>
  <si>
    <t>概算金額算定用</t>
  </si>
  <si>
    <t>建設機械の貨物自動車等による運搬にかかる運搬金額計算総括表（提出資料）</t>
  </si>
  <si>
    <t>建設機械名・規格</t>
  </si>
  <si>
    <t>路面切削器</t>
  </si>
  <si>
    <t>機械搬入所在地</t>
  </si>
  <si>
    <t>奈良市○○町</t>
  </si>
  <si>
    <t>現場所在地</t>
  </si>
  <si>
    <t>大和郡山市○○町</t>
  </si>
  <si>
    <t>機械搬出場所</t>
  </si>
  <si>
    <t>運　搬　車　両</t>
  </si>
  <si>
    <t>運　　　　　　　　賃</t>
  </si>
  <si>
    <t>運搬車名</t>
  </si>
  <si>
    <t>運搬距離</t>
  </si>
  <si>
    <t>積載重量</t>
  </si>
  <si>
    <t>基本運賃</t>
  </si>
  <si>
    <t>×（</t>
  </si>
  <si>
    <t>特大品</t>
  </si>
  <si>
    <t>＋</t>
  </si>
  <si>
    <t>悪路</t>
  </si>
  <si>
    <t>＋</t>
  </si>
  <si>
    <t>深夜早朝</t>
  </si>
  <si>
    <t>＋</t>
  </si>
  <si>
    <t>冬期割増</t>
  </si>
  <si>
    <t>）＋</t>
  </si>
  <si>
    <t>地区割増・</t>
  </si>
  <si>
    <t>＝</t>
  </si>
  <si>
    <t>合計</t>
  </si>
  <si>
    <t>（ｔ積）</t>
  </si>
  <si>
    <t>その他</t>
  </si>
  <si>
    <t>合計往復</t>
  </si>
  <si>
    <t>重建設機械の分解、組立及び輸送にかかる運搬金額計算総括表（提出資料）</t>
  </si>
  <si>
    <t>ブルドーザ　２１ｔ級</t>
  </si>
  <si>
    <t>橿原市○○町</t>
  </si>
  <si>
    <t>仮設材（鋼矢板、Ｈ形鋼、覆工板等）の運搬にかかる運搬金額計算総括表（提出資料）</t>
  </si>
  <si>
    <t>仮設材</t>
  </si>
  <si>
    <t>鋼矢板 L=10m、N=80枚</t>
  </si>
  <si>
    <t>仮設材搬入所在地</t>
  </si>
  <si>
    <t>五條市○○町</t>
  </si>
  <si>
    <t>仮設材搬出場所</t>
  </si>
  <si>
    <t>台数</t>
  </si>
  <si>
    <t>数量（ｔ）</t>
  </si>
  <si>
    <t>×</t>
  </si>
  <si>
    <t>基本運賃（ｔ）</t>
  </si>
  <si>
    <t>（台）</t>
  </si>
  <si>
    <t>Ｈ鋼（12m以内）</t>
  </si>
  <si>
    <t>×</t>
  </si>
  <si>
    <t>×（</t>
  </si>
  <si>
    <t>＋</t>
  </si>
  <si>
    <t>）＋</t>
  </si>
  <si>
    <t>＝</t>
  </si>
  <si>
    <t>（㎞）</t>
  </si>
  <si>
    <t>（ｔ）</t>
  </si>
  <si>
    <t>セミトレーラ</t>
  </si>
  <si>
    <t>×（</t>
  </si>
  <si>
    <t>＋</t>
  </si>
  <si>
    <t>）＋</t>
  </si>
  <si>
    <t>＝</t>
  </si>
  <si>
    <t>トラック</t>
  </si>
  <si>
    <t>様式1-7(単品スライド増額)概算金額算定用</t>
  </si>
  <si>
    <t>燃料消費量計算表</t>
  </si>
  <si>
    <t>燃料消費量計算書</t>
  </si>
  <si>
    <t>資　　材　　名</t>
  </si>
  <si>
    <t>運搬機械名</t>
  </si>
  <si>
    <t>適　　用</t>
  </si>
  <si>
    <t>Ｌ：運搬距離（km）　※片道</t>
  </si>
  <si>
    <t>km</t>
  </si>
  <si>
    <t>【プラント及び工場等から現場までの距離】</t>
  </si>
  <si>
    <t>Ｓ：規制速度（km/h）</t>
  </si>
  <si>
    <t>km /h</t>
  </si>
  <si>
    <t>【各々で算出】</t>
  </si>
  <si>
    <t>Ｐ：運搬機械の機関出力（kw）</t>
  </si>
  <si>
    <t>kw</t>
  </si>
  <si>
    <t>【建設機械等損料算定表　参照】</t>
  </si>
  <si>
    <t>Ｋ：時間当りの燃料消費率（ℓ/kw-h）</t>
  </si>
  <si>
    <t>ℓ/kw-h</t>
  </si>
  <si>
    <t>【土木工事標準積算基準書Ⅰ-６-②-１ 参照】</t>
  </si>
  <si>
    <t>Ｎ１：運搬車１台当り資材数量（m3）</t>
  </si>
  <si>
    <t>m3</t>
  </si>
  <si>
    <t>【積載量÷資材単位体積当たり重量】</t>
  </si>
  <si>
    <t>Ｎ：搬入数量（m3）</t>
  </si>
  <si>
    <t>【対象数量】</t>
  </si>
  <si>
    <t>Ｑ＝Ｌ÷Ｓ×（Ｐ×Ｋ）÷Ｎ１×Ｎ＝</t>
  </si>
  <si>
    <t>㍑</t>
  </si>
  <si>
    <t>【燃料油数量（ℓ）】</t>
  </si>
  <si>
    <t>※1)数式の（　）の計算結果を有効数字第３位を四捨五入し、有効数字２桁</t>
  </si>
  <si>
    <t xml:space="preserve"> 　2)運搬距離については、適正と認められる範囲内の距離とする。</t>
  </si>
  <si>
    <t>発注者の設計数量（Ｖ）外の共通仮設費（率及び積上げ）に含まれる建設機械等（建設機械・仮設材等）の運搬及び分解・組立に要した燃料油</t>
  </si>
  <si>
    <t>②共通仮設費率に含まれる運搬に係わる燃料油の算出</t>
  </si>
  <si>
    <t>建　設　機　械　名</t>
  </si>
  <si>
    <t>バックホウ０．８m3級</t>
  </si>
  <si>
    <t>２０ｔ積みトレーラ</t>
  </si>
  <si>
    <t>適　　　用</t>
  </si>
  <si>
    <t>【各土木事務所から現場までの距離】</t>
  </si>
  <si>
    <t>Ｓ：輸送速度（km/h）</t>
  </si>
  <si>
    <t>【土木工事標準積算基準書Ⅰ-２-②-12準用】</t>
  </si>
  <si>
    <t>Ｎ１：運搬車両台数　（台）</t>
  </si>
  <si>
    <t>台</t>
  </si>
  <si>
    <t>Ｎ２：搬入搬出　（回）</t>
  </si>
  <si>
    <t>回</t>
  </si>
  <si>
    <t>Ｑ＝Ｌ÷Ｓ×（Ｐ×Ｋ）×Ｎ１×Ｎ２＝</t>
  </si>
  <si>
    <t>㍑</t>
  </si>
  <si>
    <t>【燃料油数量（ℓ）】</t>
  </si>
  <si>
    <t>※数式の（　）の計算結果を有効数字第３位を四捨五入し、有効数字２桁</t>
  </si>
  <si>
    <t>③積上げ項目による運搬に係わる燃料油の算出</t>
  </si>
  <si>
    <t>１）質量２０ｔ以上の建設機械の貨物自動車等による運搬</t>
  </si>
  <si>
    <t>路面切削機</t>
  </si>
  <si>
    <t>３０ｔ積みトレーラ</t>
  </si>
  <si>
    <t>２）仮設材（鋼矢板、H形鋼、覆工板等）の運搬</t>
  </si>
  <si>
    <t>仮　設　材　名</t>
  </si>
  <si>
    <t>Ｈ形鋼</t>
  </si>
  <si>
    <t>３）重建設機械の分解、組立及び輸送に要する費用</t>
  </si>
  <si>
    <t>ブルドーザ２１ｔ級以下</t>
  </si>
  <si>
    <t>セミトレーラ20t</t>
  </si>
  <si>
    <t>Ｌ：運搬距離（km）　※往復</t>
  </si>
  <si>
    <t>【マニュアルの設計往復運搬距離 参照】</t>
  </si>
  <si>
    <t>【土木工事標準積算基準書Ⅰ-２-②-12準用】</t>
  </si>
  <si>
    <t>Ｎ１：運搬車両台数　（台）</t>
  </si>
  <si>
    <t>合　　　　計</t>
  </si>
  <si>
    <t>④直接工事費に計上される運搬費</t>
  </si>
  <si>
    <t>鋼桁、門扉、工場製作品の運搬</t>
  </si>
  <si>
    <t>製　作　品　名</t>
  </si>
  <si>
    <t>鋼橋上部</t>
  </si>
  <si>
    <t>【各々から現場までの距離で算出】</t>
  </si>
  <si>
    <t>発注者の設計数量（Ｖ）外の現着単価で設定されている各種資材（骨材・生Ｃｏ・Ａｓ合材等）の運搬に要した燃料油</t>
  </si>
  <si>
    <t>①各種資材の運搬に係わる燃料油の算出</t>
  </si>
  <si>
    <t>再生骨材（４０mm級）現場着価</t>
  </si>
  <si>
    <t>１０ｔダンプトラック</t>
  </si>
  <si>
    <t>２０ｔ積トレーラ</t>
  </si>
  <si>
    <t>トラック４t</t>
  </si>
  <si>
    <t>トラック１１t</t>
  </si>
  <si>
    <t>様式6（単品スライド・増額）</t>
  </si>
  <si>
    <t>付けをもって請負契約を締結した下記工事について、変更請求額算定に伴う</t>
  </si>
  <si>
    <t>単品スライド額算定書及び関係書類を提出致します。</t>
  </si>
  <si>
    <t>単品スライド条項に伴う請負代金額の変更請求額の内訳について</t>
  </si>
  <si>
    <t>単品スライド条項運用の手順</t>
  </si>
  <si>
    <t>様式</t>
  </si>
  <si>
    <t>様式１</t>
  </si>
  <si>
    <t>様式４</t>
  </si>
  <si>
    <t>様式６</t>
  </si>
  <si>
    <t>様式９</t>
  </si>
  <si>
    <t>様式6-2～6-7</t>
  </si>
  <si>
    <t>様式1-2～1-7</t>
  </si>
  <si>
    <t>様式１（単品スライド・増額）</t>
  </si>
  <si>
    <t>建設工事請負契約書第２５条第５項の適用について</t>
  </si>
  <si>
    <t>付けをもって請負契約を締結した下記工事について、物価の変動に伴い</t>
  </si>
  <si>
    <t>請負代金額を変更したく建設工事請負契約書第２５条第５項の規定に基づき請求します。</t>
  </si>
  <si>
    <t>３．請負代金額</t>
  </si>
  <si>
    <t>４．工期</t>
  </si>
  <si>
    <t>５．請求する主要資材名</t>
  </si>
  <si>
    <t>【請求する工事材料を具体的に記載】</t>
  </si>
  <si>
    <t>６．変更請求概算額</t>
  </si>
  <si>
    <t>なお、今回の請求は、あくまで概算額であり、精査の結果、請求額が変更となっても問題ない。</t>
  </si>
  <si>
    <t>単品スライド（変動額）チェックシート（燃料油）</t>
  </si>
  <si>
    <t>１、２号</t>
  </si>
  <si>
    <t>L</t>
  </si>
  <si>
    <t>購入数量（証明済み）</t>
  </si>
  <si>
    <t>ガソリン</t>
  </si>
  <si>
    <t>レギュラー</t>
  </si>
  <si>
    <t>××石油</t>
  </si>
  <si>
    <t>○○土木</t>
  </si>
  <si>
    <t>使用した
建設機械名</t>
  </si>
  <si>
    <t>ダンプ</t>
  </si>
  <si>
    <t>土砂運搬</t>
  </si>
  <si>
    <t>○○○</t>
  </si>
  <si>
    <t>×××</t>
  </si>
  <si>
    <t>購入数量（未証明）</t>
  </si>
  <si>
    <t>購入数量</t>
  </si>
  <si>
    <t>　この様式は単品スライド条項の請求時及び協議時に使用して頂く様式集です。</t>
  </si>
  <si>
    <t>当初単価
（税抜き）</t>
  </si>
  <si>
    <t>当初想定金額
（税抜き）</t>
  </si>
  <si>
    <t>購入単価
（税抜き）</t>
  </si>
  <si>
    <t>購入金額
（税抜き）</t>
  </si>
  <si>
    <t>当初単価
（税込み）</t>
  </si>
  <si>
    <t>当初想定金額
（税込み）</t>
  </si>
  <si>
    <t>購入単価
（税込み）</t>
  </si>
  <si>
    <t>購入金額
（税込み）</t>
  </si>
  <si>
    <t>購入単価
（税抜き）</t>
  </si>
  <si>
    <t>合計
（税抜き）</t>
  </si>
  <si>
    <t>当初想定金額
（税込み）</t>
  </si>
  <si>
    <t xml:space="preserve"> 4.請求時で未購入の材料については購入予定先、購入予定価格、購入予定数量を記載すること。</t>
  </si>
  <si>
    <t>【設計数量（V）内の①のうち、主たる用途に用いた数量として、受注者からの証明がなされた数量（Ｖ１）】</t>
  </si>
  <si>
    <t>【設計数量（V）内の①のうち、主たる用途以外に用いた数量として、受注者からの証明がなされなかった数量（Ｖ２）】</t>
  </si>
  <si>
    <t>【設計数量（Ｖ）外の②・③の燃料油数量 （Ｖ３)】</t>
  </si>
  <si>
    <t>※請求の際には、概算額を算定した単品スライド額算定書及び関係書類を作成し、提出すること。</t>
  </si>
  <si>
    <t>「概算金額算定用」(請求時)、「単品スライド協議用」(協議時)を必ず選択してください。</t>
  </si>
  <si>
    <t>請求時には必要な証明書類を提出しなくても良いが、提出できる場合は証明書類を提出すること。</t>
  </si>
  <si>
    <t>スライド判定基準　：　資材分類毎に変動額合計が単品スライド判定金額（単品スライド対象請負金額の１％）超えるかを判断する。</t>
  </si>
  <si>
    <t>※このシートでの単品スライド額はあくまでも請求（協議）用の金額であり、スライド額を保証するものではない。</t>
  </si>
  <si>
    <t>　2.概算金額算定書では必要な証明書類を提出しなくても良いが、提出できる場合は証明書類を添付すること。</t>
  </si>
  <si>
    <t>　　但し同一の品目で同一年月でも複数の単価がある場合は、区分する(行をかえて記入)ものとする。</t>
  </si>
  <si>
    <t>　  証明できない場合(Ｖ２)は、概算数量を記載の上、その算出根拠を記した書類(様式1-5～1-7等を利用)を提出すること。</t>
  </si>
  <si>
    <t xml:space="preserve">  4.請求時で未購入の材料については購入予定先、購入予定価格、購入予定数量を記載すること。</t>
  </si>
  <si>
    <t>　3.対象数量名別(Ｖ１、Ｖ２、Ｖ３)、名称別、購入者別に区分して調書を作成すること。</t>
  </si>
  <si>
    <t>　1.購入先、購入単価、購入数量等を証明出来る場合は、その資料（納品書等）を添付の上、併せて監督職員に提出すること。</t>
  </si>
  <si>
    <t>　2.当該品目が同一月で複数の工種や機械で使用されている場合、監督職員より工種や機械毎等の内訳を提出するよう</t>
  </si>
  <si>
    <t>　　要求があった場合など、追加資料が必要な場合がある。</t>
  </si>
  <si>
    <t xml:space="preserve">    また、同一年月でも複数の単価がある場合は、区分する(行をかえて記入)ものとする。</t>
  </si>
  <si>
    <t>トレーラ</t>
  </si>
  <si>
    <t>重機運搬</t>
  </si>
  <si>
    <t>再生骨材運搬</t>
  </si>
  <si>
    <t>単品スライド額算定書の作成について（様式1-2,6-2）</t>
  </si>
  <si>
    <t>単品スライド（変動額）チェックシートの作成について（様式1-3､4,6-3、4）</t>
  </si>
  <si>
    <t>各種資機材の材料証明書の作成について（様式1-5,6-5）</t>
  </si>
  <si>
    <t>重機仮設材の運搬に係わる総括表の作成について（様式1-6,6-6）</t>
  </si>
  <si>
    <t>燃料消費量計算書の作成について（様式1-7,6-7）</t>
  </si>
  <si>
    <r>
      <t>　この様式により、集計や計算をおこなって</t>
    </r>
    <r>
      <rPr>
        <b/>
        <u val="single"/>
        <sz val="12"/>
        <rFont val="ＭＳ Ｐゴシック"/>
        <family val="3"/>
      </rPr>
      <t>不都合な点があれば、随時、集計表・計算書などの追記、修正を行って下さい。</t>
    </r>
  </si>
  <si>
    <r>
      <t>　使用する時は、</t>
    </r>
    <r>
      <rPr>
        <b/>
        <u val="single"/>
        <sz val="12"/>
        <rFont val="ＭＳ Ｐゴシック"/>
        <family val="3"/>
      </rPr>
      <t>単品スライド条項運用マニュアル（暫定版）をご覧頂き請求に必要な数量、価格、証明書類などを確認</t>
    </r>
    <r>
      <rPr>
        <b/>
        <sz val="12"/>
        <rFont val="ＭＳ Ｐゴシック"/>
        <family val="3"/>
      </rPr>
      <t>してから使用して下さい。</t>
    </r>
  </si>
  <si>
    <t>　　（第37条関係）</t>
  </si>
  <si>
    <t>工　事（事業）出　来　形　検　査　請　求　書</t>
  </si>
  <si>
    <t>　１　工事名（事業名）　　　　　　　　　　　　　　　工事（事業）</t>
  </si>
  <si>
    <t>　２　工事番号　　　　　　第　　　　　　　　　　　　号</t>
  </si>
  <si>
    <t>　３　工事場所　　　　　　　　　市　　　　　　　　　　　町</t>
  </si>
  <si>
    <t>　　　　　　　　　　　　　　　　郡　　　　　　　　　　　村　　　地内</t>
  </si>
  <si>
    <t>　４　契約年月日　　　　　平成　　　年　　　　月　　　　日</t>
  </si>
  <si>
    <t>　５　請負代金額　　　　　金　　　　　　　　　　　　　　　　円</t>
  </si>
  <si>
    <t>　６　工　　　期　　　　　工　期　　平成　　　年　　　月　　　　日</t>
  </si>
  <si>
    <t>　　　　　　　　　　　完　成　　平成　　　年　　　月　　　　日</t>
  </si>
  <si>
    <t>部分払請求のため、上記の工事（事業）の第　　回出来形検査を請求します。</t>
  </si>
  <si>
    <t>　　平成　　年　　月　　日</t>
  </si>
  <si>
    <t>　　　　　　　　　　　　　　　殿</t>
  </si>
  <si>
    <t>　　　　　　　　　　請求者　住所（所在地）</t>
  </si>
  <si>
    <t>　　　　　　　　　　　　　　氏名（名　称）　　　　　　　　　　　印</t>
  </si>
  <si>
    <t>今回、請求する部分払いの範囲については、建設工事請負契約書第２５条５項の</t>
  </si>
  <si>
    <t>請求対象とすることを併せて請求します。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</si>
</sst>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月&quot;"/>
    <numFmt numFmtId="178" formatCode="&quot;平&quot;&quot;成&quot;#,##0&quot;年&quot;&quot;度&quot;"/>
    <numFmt numFmtId="179" formatCode="#,##0.00\ \t"/>
    <numFmt numFmtId="180" formatCode="#,##0&quot;円&quot;"/>
    <numFmt numFmtId="181" formatCode="#,##0\ &quot;円&quot;"/>
    <numFmt numFmtId="182" formatCode="#,##0.00\ &quot;Ｌ&quot;"/>
    <numFmt numFmtId="183" formatCode="#,##0\ &quot;Ｌ&quot;"/>
    <numFmt numFmtId="184" formatCode="0.00000_ "/>
    <numFmt numFmtId="185" formatCode="#,##0_ "/>
    <numFmt numFmtId="186" formatCode="#,##0_);[Red]\(#,##0\)"/>
    <numFmt numFmtId="187" formatCode="[$-411]ge\.m\.d;@"/>
    <numFmt numFmtId="188" formatCode="[$-411]ge\.m;@"/>
    <numFmt numFmtId="189" formatCode="0_ "/>
    <numFmt numFmtId="190" formatCode="#,##0_ ;[Red]\-#,##0\ "/>
    <numFmt numFmtId="191" formatCode="#,##0.0_ ;[Red]\-#,##0.0\ "/>
    <numFmt numFmtId="192" formatCode="#,##0.000"/>
    <numFmt numFmtId="193" formatCode="&quot;自&quot;\)\ [$-411]ggge&quot;年&quot;m&quot;月&quot;d&quot;日&quot;;@"/>
    <numFmt numFmtId="194" formatCode="&quot;至&quot;\)\ [$-411]ggge&quot;年&quot;m&quot;月&quot;d&quot;日&quot;;@"/>
    <numFmt numFmtId="195" formatCode="0.0000%"/>
    <numFmt numFmtId="196" formatCode="0.000%"/>
    <numFmt numFmtId="197" formatCode="#,##0.0;[Red]\-#,##0.0"/>
    <numFmt numFmtId="198" formatCode="#,##0.00000;[Red]\-#,##0.00000"/>
    <numFmt numFmtId="199" formatCode="0_);[Red]\(0\)"/>
    <numFmt numFmtId="200" formatCode="0.00000_);[Red]\(0.00000\)"/>
    <numFmt numFmtId="201" formatCode="#,##0.00000_);[Red]\(#,##0.00000\)"/>
    <numFmt numFmtId="202" formatCode="&quot;Yes&quot;;&quot;Yes&quot;;&quot;No&quot;"/>
    <numFmt numFmtId="203" formatCode="&quot;True&quot;;&quot;True&quot;;&quot;False&quot;"/>
    <numFmt numFmtId="204" formatCode="&quot;On&quot;;&quot;On&quot;;&quot;Off&quot;"/>
    <numFmt numFmtId="205" formatCode="[$€-2]\ #,##0.00_);[Red]\([$€-2]\ #,##0.00\)"/>
    <numFmt numFmtId="206" formatCode="#,##0.00000_ "/>
    <numFmt numFmtId="207" formatCode="m/d;@"/>
  </numFmts>
  <fonts count="27">
    <font>
      <sz val="11"/>
      <name val="ＭＳ Ｐゴシック"/>
      <family val="3"/>
    </font>
    <font>
      <sz val="6"/>
      <name val="ＭＳ Ｐゴシック"/>
      <family val="3"/>
    </font>
    <font>
      <sz val="11"/>
      <name val="ＭＳ Ｐ明朝"/>
      <family val="1"/>
    </font>
    <font>
      <sz val="9"/>
      <name val="ＭＳ Ｐゴシック"/>
      <family val="3"/>
    </font>
    <font>
      <b/>
      <sz val="11"/>
      <name val="ＭＳ Ｐゴシック"/>
      <family val="3"/>
    </font>
    <font>
      <sz val="10"/>
      <name val="ＭＳ Ｐゴシック"/>
      <family val="3"/>
    </font>
    <font>
      <sz val="12"/>
      <name val="ＭＳ Ｐゴシック"/>
      <family val="3"/>
    </font>
    <font>
      <sz val="11"/>
      <name val="明朝"/>
      <family val="1"/>
    </font>
    <font>
      <sz val="14"/>
      <name val="ＭＳ Ｐゴシック"/>
      <family val="3"/>
    </font>
    <font>
      <sz val="22"/>
      <name val="ＭＳ Ｐゴシック"/>
      <family val="3"/>
    </font>
    <font>
      <b/>
      <sz val="14"/>
      <name val="ＭＳ Ｐゴシック"/>
      <family val="3"/>
    </font>
    <font>
      <b/>
      <sz val="9"/>
      <name val="ＭＳ Ｐゴシック"/>
      <family val="3"/>
    </font>
    <font>
      <b/>
      <sz val="22"/>
      <name val="ＭＳ Ｐゴシック"/>
      <family val="3"/>
    </font>
    <font>
      <sz val="12"/>
      <color indexed="8"/>
      <name val="明朝"/>
      <family val="1"/>
    </font>
    <font>
      <sz val="6"/>
      <name val="明朝"/>
      <family val="3"/>
    </font>
    <font>
      <b/>
      <sz val="12"/>
      <name val="ＭＳ Ｐゴシック"/>
      <family val="3"/>
    </font>
    <font>
      <sz val="9"/>
      <name val="MS UI Gothic"/>
      <family val="3"/>
    </font>
    <font>
      <b/>
      <sz val="16"/>
      <name val="ＭＳ Ｐゴシック"/>
      <family val="3"/>
    </font>
    <font>
      <b/>
      <sz val="20"/>
      <name val="ＭＳ Ｐゴシック"/>
      <family val="3"/>
    </font>
    <font>
      <sz val="8"/>
      <name val="ＭＳ Ｐゴシック"/>
      <family val="3"/>
    </font>
    <font>
      <sz val="16"/>
      <name val="ＭＳ Ｐゴシック"/>
      <family val="3"/>
    </font>
    <font>
      <sz val="12"/>
      <color indexed="8"/>
      <name val="ＭＳ Ｐゴシック"/>
      <family val="3"/>
    </font>
    <font>
      <b/>
      <u val="single"/>
      <sz val="12"/>
      <name val="ＭＳ Ｐゴシック"/>
      <family val="3"/>
    </font>
    <font>
      <sz val="11"/>
      <name val="ＭＳ 明朝"/>
      <family val="1"/>
    </font>
    <font>
      <sz val="8"/>
      <name val="ＭＳ 明朝"/>
      <family val="1"/>
    </font>
    <font>
      <sz val="16"/>
      <name val="ＭＳ 明朝"/>
      <family val="1"/>
    </font>
    <font>
      <b/>
      <sz val="8"/>
      <name val="ＭＳ Ｐゴシック"/>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68">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thin"/>
      <right style="medium"/>
      <top style="medium"/>
      <bottom style="thin"/>
    </border>
    <border>
      <left style="medium"/>
      <right>
        <color indexed="63"/>
      </right>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style="double"/>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double"/>
      <right style="thin"/>
      <top style="thin"/>
      <bottom>
        <color indexed="63"/>
      </botto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medium"/>
      <top style="double"/>
      <bottom>
        <color indexed="63"/>
      </bottom>
    </border>
    <border>
      <left style="double"/>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medium"/>
      <right style="thin"/>
      <top style="medium"/>
      <bottom style="medium"/>
    </border>
    <border>
      <left style="thin"/>
      <right style="double"/>
      <top style="thin"/>
      <bottom style="thin"/>
    </border>
    <border>
      <left>
        <color indexed="63"/>
      </left>
      <right style="thin"/>
      <top style="thin"/>
      <bottom style="thin"/>
    </border>
    <border>
      <left style="dotted"/>
      <right>
        <color indexed="63"/>
      </right>
      <top>
        <color indexed="63"/>
      </top>
      <bottom>
        <color indexed="63"/>
      </bottom>
    </border>
    <border>
      <left style="medium"/>
      <right style="thin"/>
      <top style="double"/>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medium"/>
      <bottom style="thin"/>
    </border>
    <border>
      <left style="double"/>
      <right style="thin"/>
      <top style="medium"/>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thin"/>
      <bottom style="medium"/>
    </border>
    <border>
      <left style="thin"/>
      <right>
        <color indexed="63"/>
      </right>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6" fillId="0" borderId="0">
      <alignment vertical="center"/>
      <protection/>
    </xf>
    <xf numFmtId="0" fontId="0" fillId="0" borderId="0">
      <alignment vertical="center"/>
      <protection/>
    </xf>
  </cellStyleXfs>
  <cellXfs count="27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38" fontId="2" fillId="0" borderId="0" xfId="16" applyFont="1" applyAlignment="1">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3"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58" fontId="2" fillId="0" borderId="0" xfId="0" applyNumberFormat="1" applyFont="1" applyAlignment="1">
      <alignment vertical="center" shrinkToFit="1"/>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wrapText="1"/>
    </xf>
    <xf numFmtId="0" fontId="0" fillId="0" borderId="0" xfId="0" applyAlignment="1">
      <alignment horizontal="center" vertical="center"/>
    </xf>
    <xf numFmtId="0" fontId="6" fillId="0" borderId="0" xfId="22">
      <alignment vertical="center"/>
      <protection/>
    </xf>
    <xf numFmtId="0" fontId="6" fillId="0" borderId="0" xfId="22" applyAlignment="1">
      <alignment vertical="center" shrinkToFit="1"/>
      <protection/>
    </xf>
    <xf numFmtId="0" fontId="6" fillId="0" borderId="0" xfId="22" applyAlignment="1">
      <alignment vertical="center"/>
      <protection/>
    </xf>
    <xf numFmtId="0" fontId="8" fillId="0" borderId="0" xfId="22" applyFont="1" applyAlignment="1">
      <alignment vertical="center"/>
      <protection/>
    </xf>
    <xf numFmtId="0" fontId="6" fillId="0" borderId="1" xfId="22" applyBorder="1" applyAlignment="1">
      <alignment horizontal="center" vertical="center" shrinkToFit="1"/>
      <protection/>
    </xf>
    <xf numFmtId="0" fontId="6" fillId="0" borderId="2" xfId="22" applyBorder="1" applyAlignment="1">
      <alignment horizontal="center" vertical="center" shrinkToFit="1"/>
      <protection/>
    </xf>
    <xf numFmtId="49" fontId="6" fillId="2" borderId="3" xfId="22" applyNumberFormat="1" applyFill="1" applyBorder="1" applyAlignment="1" applyProtection="1">
      <alignment vertical="center" shrinkToFit="1"/>
      <protection locked="0"/>
    </xf>
    <xf numFmtId="49" fontId="6" fillId="2" borderId="4" xfId="22" applyNumberFormat="1" applyFill="1" applyBorder="1" applyAlignment="1" applyProtection="1">
      <alignment vertical="center" shrinkToFit="1"/>
      <protection locked="0"/>
    </xf>
    <xf numFmtId="181" fontId="6" fillId="2" borderId="4" xfId="22" applyNumberFormat="1" applyFill="1" applyBorder="1" applyAlignment="1" applyProtection="1">
      <alignment vertical="center" shrinkToFit="1"/>
      <protection locked="0"/>
    </xf>
    <xf numFmtId="181" fontId="6" fillId="2" borderId="5" xfId="22" applyNumberFormat="1" applyFill="1" applyBorder="1" applyAlignment="1" applyProtection="1">
      <alignment vertical="center" shrinkToFit="1"/>
      <protection locked="0"/>
    </xf>
    <xf numFmtId="0" fontId="6" fillId="2" borderId="6" xfId="22" applyFont="1" applyFill="1" applyBorder="1" applyAlignment="1" applyProtection="1">
      <alignment vertical="center" shrinkToFit="1"/>
      <protection/>
    </xf>
    <xf numFmtId="181" fontId="6" fillId="0" borderId="4" xfId="22" applyNumberFormat="1" applyFill="1" applyBorder="1" applyAlignment="1" applyProtection="1">
      <alignment vertical="center" shrinkToFit="1"/>
      <protection locked="0"/>
    </xf>
    <xf numFmtId="181" fontId="6" fillId="0" borderId="5" xfId="22" applyNumberFormat="1" applyFill="1" applyBorder="1" applyAlignment="1" applyProtection="1">
      <alignment vertical="center" shrinkToFit="1"/>
      <protection locked="0"/>
    </xf>
    <xf numFmtId="0" fontId="6" fillId="0" borderId="0" xfId="22" applyFill="1" applyAlignment="1">
      <alignment vertical="center"/>
      <protection/>
    </xf>
    <xf numFmtId="181" fontId="6" fillId="0" borderId="7" xfId="22" applyNumberFormat="1" applyBorder="1" applyAlignment="1">
      <alignment vertical="center"/>
      <protection/>
    </xf>
    <xf numFmtId="181" fontId="10" fillId="0" borderId="8" xfId="22" applyNumberFormat="1" applyFont="1" applyBorder="1" applyAlignment="1">
      <alignment vertical="center"/>
      <protection/>
    </xf>
    <xf numFmtId="181" fontId="10" fillId="0" borderId="5" xfId="22" applyNumberFormat="1" applyFont="1" applyBorder="1" applyAlignment="1">
      <alignment vertical="center"/>
      <protection/>
    </xf>
    <xf numFmtId="181" fontId="10" fillId="0" borderId="7" xfId="22" applyNumberFormat="1" applyFont="1" applyBorder="1" applyAlignment="1">
      <alignment vertical="center"/>
      <protection/>
    </xf>
    <xf numFmtId="0" fontId="6" fillId="0" borderId="0" xfId="22" applyFont="1" applyProtection="1">
      <alignment vertical="center"/>
      <protection/>
    </xf>
    <xf numFmtId="0" fontId="12" fillId="0" borderId="0" xfId="22" applyFont="1" applyAlignment="1" applyProtection="1">
      <alignment vertical="center"/>
      <protection/>
    </xf>
    <xf numFmtId="0" fontId="6" fillId="0" borderId="0" xfId="22" applyFont="1" applyAlignment="1" applyProtection="1">
      <alignment vertical="center" shrinkToFit="1"/>
      <protection/>
    </xf>
    <xf numFmtId="0" fontId="6" fillId="0" borderId="0" xfId="22" applyFont="1" applyAlignment="1" applyProtection="1">
      <alignment vertical="center"/>
      <protection/>
    </xf>
    <xf numFmtId="0" fontId="10" fillId="0" borderId="0" xfId="22" applyFont="1" applyFill="1" applyBorder="1" applyAlignment="1" applyProtection="1">
      <alignment horizontal="center" vertical="center"/>
      <protection locked="0"/>
    </xf>
    <xf numFmtId="0" fontId="8" fillId="0" borderId="9" xfId="22" applyFont="1" applyFill="1" applyBorder="1" applyAlignment="1" applyProtection="1">
      <alignment horizontal="center" vertical="center" shrinkToFit="1"/>
      <protection/>
    </xf>
    <xf numFmtId="0" fontId="8" fillId="0" borderId="10" xfId="22" applyFont="1" applyFill="1" applyBorder="1" applyAlignment="1" applyProtection="1">
      <alignment horizontal="center" vertical="center" shrinkToFit="1"/>
      <protection/>
    </xf>
    <xf numFmtId="0" fontId="8" fillId="0" borderId="11" xfId="22" applyFont="1" applyFill="1" applyBorder="1" applyAlignment="1" applyProtection="1">
      <alignment horizontal="center" vertical="center" shrinkToFit="1"/>
      <protection/>
    </xf>
    <xf numFmtId="0" fontId="8" fillId="0" borderId="12" xfId="22" applyFont="1" applyFill="1" applyBorder="1" applyAlignment="1" applyProtection="1">
      <alignment horizontal="center" vertical="center" shrinkToFit="1"/>
      <protection/>
    </xf>
    <xf numFmtId="49" fontId="8" fillId="3" borderId="13" xfId="22" applyNumberFormat="1" applyFont="1" applyFill="1" applyBorder="1" applyAlignment="1" applyProtection="1">
      <alignment vertical="center" shrinkToFit="1"/>
      <protection locked="0"/>
    </xf>
    <xf numFmtId="49" fontId="8" fillId="3" borderId="14" xfId="22" applyNumberFormat="1" applyFont="1" applyFill="1" applyBorder="1" applyAlignment="1" applyProtection="1">
      <alignment vertical="center" shrinkToFit="1"/>
      <protection locked="0"/>
    </xf>
    <xf numFmtId="0" fontId="6" fillId="3" borderId="14" xfId="22" applyFont="1" applyFill="1" applyBorder="1" applyAlignment="1" applyProtection="1">
      <alignment horizontal="center" vertical="center" shrinkToFit="1"/>
      <protection/>
    </xf>
    <xf numFmtId="191" fontId="6" fillId="3" borderId="14" xfId="16" applyNumberFormat="1" applyFont="1" applyFill="1" applyBorder="1" applyAlignment="1" applyProtection="1">
      <alignment vertical="center" shrinkToFit="1"/>
      <protection/>
    </xf>
    <xf numFmtId="190" fontId="6" fillId="3" borderId="14" xfId="16" applyNumberFormat="1" applyFont="1" applyFill="1" applyBorder="1" applyAlignment="1" applyProtection="1">
      <alignment vertical="center" shrinkToFit="1"/>
      <protection/>
    </xf>
    <xf numFmtId="0" fontId="6" fillId="3" borderId="14" xfId="22" applyFont="1" applyFill="1" applyBorder="1" applyAlignment="1" applyProtection="1">
      <alignment vertical="center" shrinkToFit="1"/>
      <protection/>
    </xf>
    <xf numFmtId="188" fontId="6" fillId="3" borderId="14" xfId="22" applyNumberFormat="1" applyFont="1" applyFill="1" applyBorder="1" applyAlignment="1" applyProtection="1">
      <alignment horizontal="center" vertical="center" shrinkToFit="1"/>
      <protection/>
    </xf>
    <xf numFmtId="190" fontId="6" fillId="3" borderId="15" xfId="16" applyNumberFormat="1" applyFont="1" applyFill="1" applyBorder="1" applyAlignment="1" applyProtection="1">
      <alignment vertical="center" shrinkToFit="1"/>
      <protection/>
    </xf>
    <xf numFmtId="190" fontId="6" fillId="3" borderId="16" xfId="16" applyNumberFormat="1" applyFont="1" applyFill="1" applyBorder="1" applyAlignment="1" applyProtection="1">
      <alignment vertical="center" shrinkToFit="1"/>
      <protection/>
    </xf>
    <xf numFmtId="49" fontId="8" fillId="3" borderId="6" xfId="22" applyNumberFormat="1" applyFont="1" applyFill="1" applyBorder="1" applyAlignment="1" applyProtection="1">
      <alignment vertical="center" shrinkToFit="1"/>
      <protection locked="0"/>
    </xf>
    <xf numFmtId="49" fontId="8" fillId="3" borderId="4" xfId="22" applyNumberFormat="1" applyFont="1" applyFill="1" applyBorder="1" applyAlignment="1" applyProtection="1">
      <alignment vertical="center" shrinkToFit="1"/>
      <protection locked="0"/>
    </xf>
    <xf numFmtId="0" fontId="6" fillId="3" borderId="4" xfId="22" applyFont="1" applyFill="1" applyBorder="1" applyAlignment="1" applyProtection="1">
      <alignment horizontal="center" vertical="center" shrinkToFit="1"/>
      <protection/>
    </xf>
    <xf numFmtId="191" fontId="6" fillId="3" borderId="4" xfId="16" applyNumberFormat="1" applyFont="1" applyFill="1" applyBorder="1" applyAlignment="1" applyProtection="1">
      <alignment vertical="center" shrinkToFit="1"/>
      <protection/>
    </xf>
    <xf numFmtId="190" fontId="6" fillId="3" borderId="4" xfId="16" applyNumberFormat="1" applyFont="1" applyFill="1" applyBorder="1" applyAlignment="1" applyProtection="1">
      <alignment vertical="center" shrinkToFit="1"/>
      <protection/>
    </xf>
    <xf numFmtId="0" fontId="6" fillId="3" borderId="4" xfId="22" applyFont="1" applyFill="1" applyBorder="1" applyAlignment="1" applyProtection="1">
      <alignment vertical="center" shrinkToFit="1"/>
      <protection/>
    </xf>
    <xf numFmtId="188" fontId="6" fillId="3" borderId="4" xfId="22" applyNumberFormat="1" applyFont="1" applyFill="1" applyBorder="1" applyAlignment="1" applyProtection="1">
      <alignment horizontal="center" vertical="center" shrinkToFit="1"/>
      <protection/>
    </xf>
    <xf numFmtId="190" fontId="6" fillId="3" borderId="17" xfId="16" applyNumberFormat="1" applyFont="1" applyFill="1" applyBorder="1" applyAlignment="1" applyProtection="1">
      <alignment vertical="center" shrinkToFit="1"/>
      <protection/>
    </xf>
    <xf numFmtId="190" fontId="6" fillId="3" borderId="5" xfId="16" applyNumberFormat="1" applyFont="1" applyFill="1" applyBorder="1" applyAlignment="1" applyProtection="1">
      <alignment vertical="center" shrinkToFit="1"/>
      <protection/>
    </xf>
    <xf numFmtId="49" fontId="8" fillId="3" borderId="18" xfId="22" applyNumberFormat="1" applyFont="1" applyFill="1" applyBorder="1" applyAlignment="1" applyProtection="1">
      <alignment vertical="center" shrinkToFit="1"/>
      <protection locked="0"/>
    </xf>
    <xf numFmtId="49" fontId="8" fillId="3" borderId="19" xfId="22" applyNumberFormat="1" applyFont="1" applyFill="1" applyBorder="1" applyAlignment="1" applyProtection="1">
      <alignment vertical="center" shrinkToFit="1"/>
      <protection locked="0"/>
    </xf>
    <xf numFmtId="0" fontId="6" fillId="3" borderId="19" xfId="22" applyFont="1" applyFill="1" applyBorder="1" applyAlignment="1" applyProtection="1">
      <alignment horizontal="center" vertical="center" shrinkToFit="1"/>
      <protection/>
    </xf>
    <xf numFmtId="191" fontId="6" fillId="3" borderId="19" xfId="16" applyNumberFormat="1" applyFont="1" applyFill="1" applyBorder="1" applyAlignment="1" applyProtection="1">
      <alignment vertical="center" shrinkToFit="1"/>
      <protection/>
    </xf>
    <xf numFmtId="190" fontId="6" fillId="3" borderId="19" xfId="16" applyNumberFormat="1" applyFont="1" applyFill="1" applyBorder="1" applyAlignment="1" applyProtection="1">
      <alignment vertical="center" shrinkToFit="1"/>
      <protection/>
    </xf>
    <xf numFmtId="0" fontId="6" fillId="3" borderId="19" xfId="22" applyFont="1" applyFill="1" applyBorder="1" applyAlignment="1" applyProtection="1">
      <alignment vertical="center" shrinkToFit="1"/>
      <protection/>
    </xf>
    <xf numFmtId="190" fontId="6" fillId="3" borderId="20" xfId="16" applyNumberFormat="1" applyFont="1" applyFill="1" applyBorder="1" applyAlignment="1" applyProtection="1">
      <alignment vertical="center" shrinkToFit="1"/>
      <protection/>
    </xf>
    <xf numFmtId="190" fontId="6" fillId="3" borderId="21" xfId="16" applyNumberFormat="1" applyFont="1" applyFill="1" applyBorder="1" applyAlignment="1" applyProtection="1">
      <alignment vertical="center" shrinkToFit="1"/>
      <protection/>
    </xf>
    <xf numFmtId="49" fontId="8" fillId="0" borderId="22" xfId="22" applyNumberFormat="1" applyFont="1" applyFill="1" applyBorder="1" applyAlignment="1" applyProtection="1">
      <alignment vertical="center" shrinkToFit="1"/>
      <protection locked="0"/>
    </xf>
    <xf numFmtId="49" fontId="8" fillId="0" borderId="23" xfId="22" applyNumberFormat="1" applyFont="1" applyFill="1" applyBorder="1" applyAlignment="1" applyProtection="1">
      <alignment vertical="center" shrinkToFit="1"/>
      <protection locked="0"/>
    </xf>
    <xf numFmtId="49" fontId="8" fillId="0" borderId="24" xfId="22" applyNumberFormat="1" applyFont="1" applyFill="1" applyBorder="1" applyAlignment="1" applyProtection="1">
      <alignment vertical="center" shrinkToFit="1"/>
      <protection locked="0"/>
    </xf>
    <xf numFmtId="191" fontId="6" fillId="0" borderId="25" xfId="16" applyNumberFormat="1" applyFont="1" applyFill="1" applyBorder="1" applyAlignment="1" applyProtection="1">
      <alignment vertical="center" shrinkToFit="1"/>
      <protection/>
    </xf>
    <xf numFmtId="190" fontId="6" fillId="0" borderId="25" xfId="16" applyNumberFormat="1" applyFont="1" applyFill="1" applyBorder="1" applyAlignment="1" applyProtection="1">
      <alignment vertical="center" shrinkToFit="1"/>
      <protection/>
    </xf>
    <xf numFmtId="190" fontId="6" fillId="0" borderId="26" xfId="16" applyNumberFormat="1" applyFont="1" applyFill="1" applyBorder="1" applyAlignment="1" applyProtection="1">
      <alignment vertical="center" shrinkToFit="1"/>
      <protection/>
    </xf>
    <xf numFmtId="190" fontId="6" fillId="0" borderId="27" xfId="16" applyNumberFormat="1" applyFont="1" applyFill="1" applyBorder="1" applyAlignment="1" applyProtection="1">
      <alignment vertical="center" shrinkToFit="1"/>
      <protection/>
    </xf>
    <xf numFmtId="0" fontId="6" fillId="0" borderId="0" xfId="22" applyFont="1" applyBorder="1" applyAlignment="1" applyProtection="1">
      <alignment horizontal="center" vertical="center" shrinkToFit="1"/>
      <protection/>
    </xf>
    <xf numFmtId="49" fontId="6" fillId="0" borderId="0" xfId="22" applyNumberFormat="1" applyFont="1" applyBorder="1" applyAlignment="1" applyProtection="1">
      <alignment vertical="center" shrinkToFit="1"/>
      <protection/>
    </xf>
    <xf numFmtId="0" fontId="13" fillId="0" borderId="0" xfId="20" applyFont="1" applyAlignment="1">
      <alignment vertical="center"/>
      <protection/>
    </xf>
    <xf numFmtId="0" fontId="13" fillId="0" borderId="0" xfId="21" applyFont="1" applyAlignment="1">
      <alignment vertical="top"/>
      <protection/>
    </xf>
    <xf numFmtId="0" fontId="13" fillId="0" borderId="0" xfId="21" applyFont="1" applyAlignment="1">
      <alignment vertical="center"/>
      <protection/>
    </xf>
    <xf numFmtId="0" fontId="8" fillId="0" borderId="0" xfId="22" applyFont="1">
      <alignment vertical="center"/>
      <protection/>
    </xf>
    <xf numFmtId="0" fontId="6" fillId="2" borderId="4" xfId="22" applyFill="1" applyBorder="1">
      <alignment vertical="center"/>
      <protection/>
    </xf>
    <xf numFmtId="0" fontId="6" fillId="0" borderId="0" xfId="22" applyBorder="1">
      <alignment vertical="center"/>
      <protection/>
    </xf>
    <xf numFmtId="0" fontId="17" fillId="0" borderId="0" xfId="22" applyFont="1" applyAlignment="1" applyProtection="1">
      <alignment vertical="center"/>
      <protection/>
    </xf>
    <xf numFmtId="0" fontId="0" fillId="0" borderId="0" xfId="23">
      <alignment vertical="center"/>
      <protection/>
    </xf>
    <xf numFmtId="0" fontId="0" fillId="0" borderId="0" xfId="23" applyAlignment="1">
      <alignment horizontal="right" vertical="center"/>
      <protection/>
    </xf>
    <xf numFmtId="0" fontId="4" fillId="0" borderId="0" xfId="23" applyFont="1">
      <alignment vertical="center"/>
      <protection/>
    </xf>
    <xf numFmtId="0" fontId="0" fillId="0" borderId="19" xfId="23" applyBorder="1" applyAlignment="1">
      <alignment horizontal="center" vertical="center"/>
      <protection/>
    </xf>
    <xf numFmtId="0" fontId="0" fillId="0" borderId="28" xfId="23" applyBorder="1" applyAlignment="1">
      <alignment horizontal="center" vertical="center"/>
      <protection/>
    </xf>
    <xf numFmtId="0" fontId="0" fillId="0" borderId="21" xfId="23" applyBorder="1" applyAlignment="1">
      <alignment horizontal="center" vertical="center"/>
      <protection/>
    </xf>
    <xf numFmtId="0" fontId="0" fillId="3" borderId="29" xfId="23" applyFill="1" applyBorder="1" applyAlignment="1">
      <alignment vertical="center" shrinkToFit="1"/>
      <protection/>
    </xf>
    <xf numFmtId="0" fontId="0" fillId="3" borderId="30" xfId="23" applyFill="1" applyBorder="1" applyAlignment="1">
      <alignment vertical="center" shrinkToFit="1"/>
      <protection/>
    </xf>
    <xf numFmtId="0" fontId="0" fillId="3" borderId="30" xfId="23" applyFill="1" applyBorder="1" applyAlignment="1">
      <alignment horizontal="center" vertical="center" shrinkToFit="1"/>
      <protection/>
    </xf>
    <xf numFmtId="38" fontId="0" fillId="3" borderId="30" xfId="16" applyFill="1" applyBorder="1" applyAlignment="1">
      <alignment vertical="center" shrinkToFit="1"/>
    </xf>
    <xf numFmtId="187" fontId="0" fillId="3" borderId="31" xfId="23" applyNumberFormat="1" applyFill="1" applyBorder="1" applyAlignment="1">
      <alignment horizontal="center" vertical="center" shrinkToFit="1"/>
      <protection/>
    </xf>
    <xf numFmtId="0" fontId="0" fillId="3" borderId="32" xfId="23" applyFill="1" applyBorder="1" applyAlignment="1">
      <alignment vertical="center" shrinkToFit="1"/>
      <protection/>
    </xf>
    <xf numFmtId="0" fontId="0" fillId="3" borderId="33" xfId="23" applyFill="1" applyBorder="1" applyAlignment="1">
      <alignment vertical="center" shrinkToFit="1"/>
      <protection/>
    </xf>
    <xf numFmtId="0" fontId="0" fillId="3" borderId="3" xfId="23" applyFill="1" applyBorder="1" applyAlignment="1">
      <alignment vertical="center" shrinkToFit="1"/>
      <protection/>
    </xf>
    <xf numFmtId="0" fontId="0" fillId="3" borderId="4" xfId="23" applyFill="1" applyBorder="1" applyAlignment="1">
      <alignment vertical="center" shrinkToFit="1"/>
      <protection/>
    </xf>
    <xf numFmtId="0" fontId="0" fillId="3" borderId="4" xfId="23" applyFill="1" applyBorder="1" applyAlignment="1">
      <alignment horizontal="center" vertical="center" shrinkToFit="1"/>
      <protection/>
    </xf>
    <xf numFmtId="38" fontId="0" fillId="3" borderId="4" xfId="16" applyFill="1" applyBorder="1" applyAlignment="1">
      <alignment vertical="center" shrinkToFit="1"/>
    </xf>
    <xf numFmtId="187" fontId="0" fillId="3" borderId="17" xfId="23" applyNumberFormat="1" applyFill="1" applyBorder="1" applyAlignment="1">
      <alignment horizontal="center" vertical="center" shrinkToFit="1"/>
      <protection/>
    </xf>
    <xf numFmtId="0" fontId="0" fillId="3" borderId="34" xfId="23" applyFill="1" applyBorder="1" applyAlignment="1">
      <alignment vertical="center" shrinkToFit="1"/>
      <protection/>
    </xf>
    <xf numFmtId="0" fontId="0" fillId="3" borderId="5" xfId="23" applyFill="1" applyBorder="1" applyAlignment="1">
      <alignment vertical="center" shrinkToFit="1"/>
      <protection/>
    </xf>
    <xf numFmtId="38" fontId="0" fillId="3" borderId="4" xfId="16" applyFont="1" applyFill="1" applyBorder="1" applyAlignment="1">
      <alignment horizontal="center" vertical="center" shrinkToFit="1"/>
    </xf>
    <xf numFmtId="0" fontId="0" fillId="3" borderId="35" xfId="23" applyFill="1" applyBorder="1" applyAlignment="1">
      <alignment vertical="center" shrinkToFit="1"/>
      <protection/>
    </xf>
    <xf numFmtId="0" fontId="0" fillId="3" borderId="36" xfId="23" applyFill="1" applyBorder="1" applyAlignment="1">
      <alignment vertical="center" shrinkToFit="1"/>
      <protection/>
    </xf>
    <xf numFmtId="0" fontId="0" fillId="3" borderId="36" xfId="23" applyFill="1" applyBorder="1" applyAlignment="1">
      <alignment horizontal="center" vertical="center" shrinkToFit="1"/>
      <protection/>
    </xf>
    <xf numFmtId="38" fontId="0" fillId="3" borderId="36" xfId="16" applyFill="1" applyBorder="1" applyAlignment="1">
      <alignment vertical="center" shrinkToFit="1"/>
    </xf>
    <xf numFmtId="187" fontId="0" fillId="3" borderId="37" xfId="23" applyNumberFormat="1" applyFill="1" applyBorder="1" applyAlignment="1">
      <alignment horizontal="center" vertical="center" shrinkToFit="1"/>
      <protection/>
    </xf>
    <xf numFmtId="0" fontId="0" fillId="3" borderId="38" xfId="23" applyFill="1" applyBorder="1" applyAlignment="1">
      <alignment vertical="center" shrinkToFit="1"/>
      <protection/>
    </xf>
    <xf numFmtId="0" fontId="0" fillId="3" borderId="7" xfId="23" applyFill="1" applyBorder="1" applyAlignment="1">
      <alignment vertical="center" shrinkToFit="1"/>
      <protection/>
    </xf>
    <xf numFmtId="0" fontId="18" fillId="0" borderId="0" xfId="22" applyFont="1" applyAlignment="1" applyProtection="1">
      <alignment vertical="center"/>
      <protection/>
    </xf>
    <xf numFmtId="0" fontId="0" fillId="0" borderId="39" xfId="23" applyBorder="1" applyAlignment="1">
      <alignment horizontal="center" vertical="center" shrinkToFit="1"/>
      <protection/>
    </xf>
    <xf numFmtId="0" fontId="0" fillId="0" borderId="25" xfId="23" applyBorder="1" applyAlignment="1">
      <alignment horizontal="center" vertical="center" shrinkToFit="1"/>
      <protection/>
    </xf>
    <xf numFmtId="0" fontId="0" fillId="0" borderId="14" xfId="23" applyBorder="1" applyAlignment="1">
      <alignment horizontal="center" vertical="center" shrinkToFit="1"/>
      <protection/>
    </xf>
    <xf numFmtId="0" fontId="0" fillId="0" borderId="4" xfId="23" applyBorder="1" applyAlignment="1">
      <alignment horizontal="center" vertical="center" shrinkToFit="1"/>
      <protection/>
    </xf>
    <xf numFmtId="0" fontId="0" fillId="0" borderId="40" xfId="23" applyBorder="1" applyAlignment="1">
      <alignment horizontal="center" vertical="center" shrinkToFit="1"/>
      <protection/>
    </xf>
    <xf numFmtId="0" fontId="0" fillId="0" borderId="19" xfId="23" applyBorder="1" applyAlignment="1">
      <alignment horizontal="center" vertical="center" shrinkToFit="1"/>
      <protection/>
    </xf>
    <xf numFmtId="0" fontId="0" fillId="3" borderId="3" xfId="23" applyFill="1" applyBorder="1">
      <alignment vertical="center"/>
      <protection/>
    </xf>
    <xf numFmtId="0" fontId="0" fillId="3" borderId="4" xfId="23" applyFill="1" applyBorder="1">
      <alignment vertical="center"/>
      <protection/>
    </xf>
    <xf numFmtId="38" fontId="0" fillId="3" borderId="4" xfId="16" applyFill="1" applyBorder="1" applyAlignment="1">
      <alignment vertical="center"/>
    </xf>
    <xf numFmtId="0" fontId="0" fillId="3" borderId="40" xfId="23" applyFill="1" applyBorder="1">
      <alignment vertical="center"/>
      <protection/>
    </xf>
    <xf numFmtId="38" fontId="0" fillId="3" borderId="41" xfId="16" applyFill="1" applyBorder="1" applyAlignment="1">
      <alignment vertical="center"/>
    </xf>
    <xf numFmtId="0" fontId="19" fillId="3" borderId="4" xfId="23" applyFont="1" applyFill="1" applyBorder="1" applyAlignment="1">
      <alignment horizontal="center" vertical="center"/>
      <protection/>
    </xf>
    <xf numFmtId="38" fontId="0" fillId="3" borderId="5" xfId="16" applyFill="1" applyBorder="1" applyAlignment="1">
      <alignment vertical="center"/>
    </xf>
    <xf numFmtId="0" fontId="0" fillId="3" borderId="41" xfId="23" applyFill="1" applyBorder="1">
      <alignment vertical="center"/>
      <protection/>
    </xf>
    <xf numFmtId="0" fontId="15" fillId="0" borderId="0" xfId="23" applyFont="1">
      <alignment vertical="center"/>
      <protection/>
    </xf>
    <xf numFmtId="0" fontId="0" fillId="0" borderId="0" xfId="23" applyAlignment="1">
      <alignment vertical="top" wrapText="1"/>
      <protection/>
    </xf>
    <xf numFmtId="0" fontId="0" fillId="0" borderId="25" xfId="23" applyBorder="1" applyAlignment="1">
      <alignment vertical="center" shrinkToFit="1"/>
      <protection/>
    </xf>
    <xf numFmtId="0" fontId="0" fillId="0" borderId="27" xfId="23" applyBorder="1" applyAlignment="1">
      <alignment horizontal="center" vertical="center" shrinkToFit="1"/>
      <protection/>
    </xf>
    <xf numFmtId="0" fontId="0" fillId="0" borderId="14" xfId="23" applyBorder="1" applyAlignment="1">
      <alignment vertical="center" shrinkToFit="1"/>
      <protection/>
    </xf>
    <xf numFmtId="0" fontId="0" fillId="0" borderId="16" xfId="23" applyBorder="1" applyAlignment="1">
      <alignment vertical="center" shrinkToFit="1"/>
      <protection/>
    </xf>
    <xf numFmtId="0" fontId="0" fillId="0" borderId="4" xfId="23" applyBorder="1" applyAlignment="1">
      <alignment vertical="center" shrinkToFit="1"/>
      <protection/>
    </xf>
    <xf numFmtId="0" fontId="0" fillId="0" borderId="5" xfId="23" applyBorder="1" applyAlignment="1">
      <alignment vertical="center" shrinkToFit="1"/>
      <protection/>
    </xf>
    <xf numFmtId="192" fontId="0" fillId="0" borderId="4" xfId="23" applyNumberFormat="1" applyBorder="1" applyAlignment="1">
      <alignment vertical="center" shrinkToFit="1"/>
      <protection/>
    </xf>
    <xf numFmtId="38" fontId="0" fillId="0" borderId="4" xfId="16" applyBorder="1" applyAlignment="1">
      <alignment vertical="center" shrinkToFit="1"/>
    </xf>
    <xf numFmtId="0" fontId="0" fillId="0" borderId="36" xfId="23" applyBorder="1" applyAlignment="1">
      <alignment horizontal="center" vertical="center" shrinkToFit="1"/>
      <protection/>
    </xf>
    <xf numFmtId="38" fontId="0" fillId="0" borderId="36" xfId="16" applyBorder="1" applyAlignment="1">
      <alignment vertical="center" shrinkToFit="1"/>
    </xf>
    <xf numFmtId="0" fontId="0" fillId="0" borderId="7" xfId="23" applyBorder="1" applyAlignment="1">
      <alignment vertical="center" shrinkToFit="1"/>
      <protection/>
    </xf>
    <xf numFmtId="38" fontId="0" fillId="0" borderId="0" xfId="23" applyNumberFormat="1">
      <alignment vertical="center"/>
      <protection/>
    </xf>
    <xf numFmtId="38" fontId="0" fillId="0" borderId="23" xfId="23" applyNumberFormat="1" applyBorder="1">
      <alignment vertical="center"/>
      <protection/>
    </xf>
    <xf numFmtId="0" fontId="20" fillId="0" borderId="0" xfId="0" applyFont="1" applyAlignment="1">
      <alignment horizontal="center" vertical="center"/>
    </xf>
    <xf numFmtId="0" fontId="0" fillId="0" borderId="42" xfId="0" applyBorder="1" applyAlignment="1">
      <alignment vertical="center"/>
    </xf>
    <xf numFmtId="0" fontId="0" fillId="0" borderId="0" xfId="0" applyFont="1" applyAlignment="1">
      <alignment vertical="center"/>
    </xf>
    <xf numFmtId="38" fontId="2" fillId="0" borderId="0" xfId="16" applyFont="1" applyAlignment="1">
      <alignment horizontal="left" vertical="center" indent="1"/>
    </xf>
    <xf numFmtId="49" fontId="8" fillId="3" borderId="3" xfId="22" applyNumberFormat="1" applyFont="1" applyFill="1" applyBorder="1" applyAlignment="1" applyProtection="1">
      <alignment vertical="center" shrinkToFit="1"/>
      <protection locked="0"/>
    </xf>
    <xf numFmtId="186" fontId="6" fillId="3" borderId="14" xfId="16" applyNumberFormat="1" applyFont="1" applyFill="1" applyBorder="1" applyAlignment="1" applyProtection="1">
      <alignment vertical="center" shrinkToFit="1"/>
      <protection/>
    </xf>
    <xf numFmtId="186" fontId="6" fillId="3" borderId="4" xfId="16" applyNumberFormat="1" applyFont="1" applyFill="1" applyBorder="1" applyAlignment="1" applyProtection="1">
      <alignment vertical="center" shrinkToFit="1"/>
      <protection/>
    </xf>
    <xf numFmtId="186" fontId="6" fillId="3" borderId="19" xfId="16" applyNumberFormat="1" applyFont="1" applyFill="1" applyBorder="1" applyAlignment="1" applyProtection="1">
      <alignment vertical="center" shrinkToFit="1"/>
      <protection/>
    </xf>
    <xf numFmtId="186" fontId="6" fillId="0" borderId="25" xfId="16" applyNumberFormat="1" applyFont="1" applyFill="1" applyBorder="1" applyAlignment="1" applyProtection="1">
      <alignment vertical="center" shrinkToFit="1"/>
      <protection/>
    </xf>
    <xf numFmtId="186" fontId="6" fillId="3" borderId="17" xfId="16" applyNumberFormat="1" applyFont="1" applyFill="1" applyBorder="1" applyAlignment="1" applyProtection="1">
      <alignment vertical="center" shrinkToFit="1"/>
      <protection/>
    </xf>
    <xf numFmtId="186" fontId="6" fillId="0" borderId="26" xfId="16" applyNumberFormat="1" applyFont="1" applyFill="1" applyBorder="1" applyAlignment="1" applyProtection="1">
      <alignment vertical="center" shrinkToFit="1"/>
      <protection/>
    </xf>
    <xf numFmtId="0" fontId="5" fillId="0" borderId="11" xfId="22" applyFont="1" applyFill="1" applyBorder="1" applyAlignment="1" applyProtection="1">
      <alignment horizontal="center" vertical="center" wrapText="1" shrinkToFit="1"/>
      <protection/>
    </xf>
    <xf numFmtId="0" fontId="6" fillId="0" borderId="26" xfId="22" applyFont="1" applyFill="1" applyBorder="1" applyAlignment="1" applyProtection="1">
      <alignment vertical="center" shrinkToFit="1"/>
      <protection/>
    </xf>
    <xf numFmtId="0" fontId="6" fillId="0" borderId="24" xfId="22" applyFont="1" applyFill="1" applyBorder="1" applyAlignment="1" applyProtection="1">
      <alignment vertical="center" shrinkToFit="1"/>
      <protection/>
    </xf>
    <xf numFmtId="0" fontId="0" fillId="0" borderId="10" xfId="22" applyFont="1" applyFill="1" applyBorder="1" applyAlignment="1" applyProtection="1">
      <alignment horizontal="center" vertical="center" wrapText="1" shrinkToFit="1"/>
      <protection/>
    </xf>
    <xf numFmtId="0" fontId="3" fillId="0" borderId="10" xfId="22" applyFont="1" applyFill="1" applyBorder="1" applyAlignment="1" applyProtection="1">
      <alignment horizontal="center" vertical="center" wrapText="1" shrinkToFit="1"/>
      <protection/>
    </xf>
    <xf numFmtId="0" fontId="0" fillId="0" borderId="19" xfId="23" applyFont="1" applyBorder="1" applyAlignment="1">
      <alignment horizontal="center" vertical="center" wrapText="1"/>
      <protection/>
    </xf>
    <xf numFmtId="0" fontId="6" fillId="0" borderId="2" xfId="22" applyFont="1" applyBorder="1" applyAlignment="1">
      <alignment horizontal="center" vertical="center" wrapText="1" shrinkToFit="1"/>
      <protection/>
    </xf>
    <xf numFmtId="0" fontId="6" fillId="0" borderId="8" xfId="22" applyFont="1" applyBorder="1" applyAlignment="1">
      <alignment horizontal="center" vertical="center" wrapText="1" shrinkToFit="1"/>
      <protection/>
    </xf>
    <xf numFmtId="49" fontId="8" fillId="3" borderId="43" xfId="22" applyNumberFormat="1" applyFont="1" applyFill="1" applyBorder="1" applyAlignment="1" applyProtection="1">
      <alignment vertical="center"/>
      <protection locked="0"/>
    </xf>
    <xf numFmtId="49" fontId="8" fillId="3" borderId="44" xfId="22" applyNumberFormat="1" applyFont="1" applyFill="1" applyBorder="1" applyAlignment="1" applyProtection="1">
      <alignment vertical="center" shrinkToFit="1"/>
      <protection locked="0"/>
    </xf>
    <xf numFmtId="49" fontId="8" fillId="3" borderId="3" xfId="22" applyNumberFormat="1" applyFont="1" applyFill="1" applyBorder="1" applyAlignment="1" applyProtection="1">
      <alignment vertical="center"/>
      <protection locked="0"/>
    </xf>
    <xf numFmtId="49" fontId="8" fillId="3" borderId="6" xfId="22" applyNumberFormat="1" applyFont="1" applyFill="1" applyBorder="1" applyAlignment="1" applyProtection="1">
      <alignment vertical="center"/>
      <protection locked="0"/>
    </xf>
    <xf numFmtId="0" fontId="6" fillId="0" borderId="0" xfId="22" applyFont="1">
      <alignment vertical="center"/>
      <protection/>
    </xf>
    <xf numFmtId="0" fontId="21" fillId="0" borderId="0" xfId="21" applyFont="1" applyAlignment="1">
      <alignment vertical="center"/>
      <protection/>
    </xf>
    <xf numFmtId="0" fontId="15" fillId="0" borderId="45" xfId="22" applyFont="1" applyBorder="1">
      <alignment vertical="center"/>
      <protection/>
    </xf>
    <xf numFmtId="0" fontId="15" fillId="0" borderId="46" xfId="22" applyFont="1" applyBorder="1">
      <alignment vertical="center"/>
      <protection/>
    </xf>
    <xf numFmtId="0" fontId="15" fillId="0" borderId="47" xfId="22" applyFont="1" applyBorder="1">
      <alignment vertical="center"/>
      <protection/>
    </xf>
    <xf numFmtId="207" fontId="6" fillId="0" borderId="0" xfId="22" applyNumberFormat="1">
      <alignment vertical="center"/>
      <protection/>
    </xf>
    <xf numFmtId="0" fontId="8" fillId="0" borderId="4" xfId="22" applyFont="1" applyBorder="1" applyAlignment="1">
      <alignment horizontal="center" vertical="center" shrinkToFit="1"/>
      <protection/>
    </xf>
    <xf numFmtId="0" fontId="6" fillId="0" borderId="35" xfId="22" applyBorder="1" applyAlignment="1">
      <alignment horizontal="center" vertical="center"/>
      <protection/>
    </xf>
    <xf numFmtId="0" fontId="6" fillId="0" borderId="36" xfId="22" applyBorder="1" applyAlignment="1">
      <alignment horizontal="center" vertical="center"/>
      <protection/>
    </xf>
    <xf numFmtId="0" fontId="6" fillId="0" borderId="26" xfId="22" applyFont="1" applyFill="1" applyBorder="1" applyAlignment="1" applyProtection="1">
      <alignment horizontal="center" vertical="center" shrinkToFit="1"/>
      <protection/>
    </xf>
    <xf numFmtId="49" fontId="6" fillId="0" borderId="4" xfId="22" applyNumberFormat="1" applyFill="1" applyBorder="1" applyAlignment="1" applyProtection="1">
      <alignment horizontal="center" vertical="center" shrinkToFit="1"/>
      <protection locked="0"/>
    </xf>
    <xf numFmtId="0" fontId="8" fillId="2" borderId="0" xfId="22" applyFont="1" applyFill="1" applyBorder="1" applyAlignment="1" applyProtection="1">
      <alignment horizontal="center" vertical="center" shrinkToFit="1"/>
      <protection locked="0"/>
    </xf>
    <xf numFmtId="0" fontId="9" fillId="0" borderId="0" xfId="22" applyFont="1" applyAlignment="1">
      <alignment horizontal="center" vertical="center"/>
      <protection/>
    </xf>
    <xf numFmtId="0" fontId="8" fillId="0" borderId="2" xfId="22" applyFont="1" applyBorder="1" applyAlignment="1">
      <alignment horizontal="left" vertical="center"/>
      <protection/>
    </xf>
    <xf numFmtId="181" fontId="8" fillId="3" borderId="17" xfId="16" applyNumberFormat="1" applyFont="1" applyFill="1" applyBorder="1" applyAlignment="1">
      <alignment vertical="center"/>
    </xf>
    <xf numFmtId="181" fontId="8" fillId="3" borderId="41" xfId="16" applyNumberFormat="1" applyFont="1" applyFill="1" applyBorder="1" applyAlignment="1">
      <alignment vertical="center"/>
    </xf>
    <xf numFmtId="181" fontId="8" fillId="3" borderId="4" xfId="16" applyNumberFormat="1" applyFont="1" applyFill="1" applyBorder="1" applyAlignment="1">
      <alignment vertical="center"/>
    </xf>
    <xf numFmtId="49" fontId="6" fillId="0" borderId="3" xfId="22" applyNumberFormat="1" applyFill="1" applyBorder="1" applyAlignment="1" applyProtection="1">
      <alignment horizontal="center" vertical="center" shrinkToFit="1"/>
      <protection locked="0"/>
    </xf>
    <xf numFmtId="0" fontId="23" fillId="0" borderId="0" xfId="0" applyFont="1" applyAlignment="1">
      <alignment vertical="center"/>
    </xf>
    <xf numFmtId="0" fontId="25" fillId="0" borderId="0" xfId="0" applyFont="1" applyAlignment="1">
      <alignment horizontal="center" vertical="center"/>
    </xf>
    <xf numFmtId="0" fontId="23" fillId="0" borderId="0" xfId="0" applyFont="1" applyAlignment="1">
      <alignment vertical="center"/>
    </xf>
    <xf numFmtId="0" fontId="20"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distributed" vertical="center"/>
    </xf>
    <xf numFmtId="176" fontId="2" fillId="0" borderId="0" xfId="0" applyNumberFormat="1" applyFont="1" applyAlignment="1">
      <alignment horizontal="center" vertical="center" shrinkToFit="1"/>
    </xf>
    <xf numFmtId="38" fontId="2" fillId="0" borderId="0" xfId="16" applyFont="1" applyAlignment="1">
      <alignment horizontal="left" vertical="center" indent="1"/>
    </xf>
    <xf numFmtId="0" fontId="2" fillId="0" borderId="0" xfId="0" applyFont="1" applyAlignment="1">
      <alignment horizontal="left" vertical="center"/>
    </xf>
    <xf numFmtId="0" fontId="2" fillId="0" borderId="0" xfId="0" applyFont="1" applyAlignment="1">
      <alignment horizontal="center" vertical="center"/>
    </xf>
    <xf numFmtId="0" fontId="6" fillId="0" borderId="0" xfId="22" applyFont="1" applyAlignment="1">
      <alignment vertical="center" wrapText="1"/>
      <protection/>
    </xf>
    <xf numFmtId="0" fontId="6" fillId="0" borderId="0" xfId="22" applyAlignment="1">
      <alignment vertical="center" wrapText="1"/>
      <protection/>
    </xf>
    <xf numFmtId="0" fontId="15" fillId="0" borderId="48" xfId="22" applyFont="1" applyBorder="1" applyAlignment="1">
      <alignment vertical="center" wrapText="1"/>
      <protection/>
    </xf>
    <xf numFmtId="0" fontId="15" fillId="0" borderId="0" xfId="22" applyFont="1" applyBorder="1" applyAlignment="1">
      <alignment vertical="center" wrapText="1"/>
      <protection/>
    </xf>
    <xf numFmtId="0" fontId="15" fillId="0" borderId="49" xfId="22" applyFont="1" applyBorder="1" applyAlignment="1">
      <alignment vertical="center" wrapText="1"/>
      <protection/>
    </xf>
    <xf numFmtId="0" fontId="15" fillId="0" borderId="50" xfId="22" applyFont="1" applyBorder="1" applyAlignment="1">
      <alignment vertical="center" wrapText="1"/>
      <protection/>
    </xf>
    <xf numFmtId="0" fontId="15" fillId="0" borderId="51" xfId="22" applyFont="1" applyBorder="1" applyAlignment="1">
      <alignment vertical="center" wrapText="1"/>
      <protection/>
    </xf>
    <xf numFmtId="0" fontId="15" fillId="0" borderId="52" xfId="22" applyFont="1" applyBorder="1" applyAlignment="1">
      <alignment vertical="center" wrapText="1"/>
      <protection/>
    </xf>
    <xf numFmtId="0" fontId="8" fillId="0" borderId="3" xfId="22" applyFont="1" applyBorder="1" applyAlignment="1">
      <alignment horizontal="left" vertical="center"/>
      <protection/>
    </xf>
    <xf numFmtId="0" fontId="8" fillId="0" borderId="4" xfId="22" applyFont="1" applyBorder="1" applyAlignment="1">
      <alignment horizontal="left" vertical="center"/>
      <protection/>
    </xf>
    <xf numFmtId="0" fontId="8" fillId="0" borderId="35" xfId="22" applyFont="1" applyBorder="1" applyAlignment="1">
      <alignment horizontal="left" vertical="center"/>
      <protection/>
    </xf>
    <xf numFmtId="0" fontId="8" fillId="0" borderId="36" xfId="22" applyFont="1" applyBorder="1" applyAlignment="1">
      <alignment horizontal="left" vertical="center"/>
      <protection/>
    </xf>
    <xf numFmtId="0" fontId="10" fillId="0" borderId="22" xfId="22" applyFont="1" applyBorder="1" applyAlignment="1">
      <alignment horizontal="center" vertical="center"/>
      <protection/>
    </xf>
    <xf numFmtId="0" fontId="10" fillId="0" borderId="24" xfId="22" applyFont="1" applyBorder="1" applyAlignment="1">
      <alignment horizontal="center" vertical="center"/>
      <protection/>
    </xf>
    <xf numFmtId="0" fontId="10" fillId="0" borderId="26" xfId="22" applyFont="1" applyFill="1" applyBorder="1" applyAlignment="1" applyProtection="1">
      <alignment horizontal="center" vertical="center"/>
      <protection/>
    </xf>
    <xf numFmtId="0" fontId="10" fillId="0" borderId="53" xfId="22" applyFont="1" applyFill="1" applyBorder="1" applyAlignment="1" applyProtection="1">
      <alignment horizontal="center" vertical="center"/>
      <protection/>
    </xf>
    <xf numFmtId="0" fontId="8" fillId="0" borderId="1" xfId="22" applyFont="1" applyBorder="1" applyAlignment="1">
      <alignment horizontal="left" vertical="center"/>
      <protection/>
    </xf>
    <xf numFmtId="0" fontId="6" fillId="0" borderId="24" xfId="22" applyFont="1" applyFill="1" applyBorder="1" applyAlignment="1" applyProtection="1">
      <alignment horizontal="center" vertical="center" shrinkToFit="1"/>
      <protection/>
    </xf>
    <xf numFmtId="0" fontId="0" fillId="0" borderId="2" xfId="23" applyBorder="1" applyAlignment="1">
      <alignment horizontal="center" vertical="center"/>
      <protection/>
    </xf>
    <xf numFmtId="0" fontId="0" fillId="0" borderId="19" xfId="23" applyBorder="1" applyAlignment="1">
      <alignment horizontal="center" vertical="center"/>
      <protection/>
    </xf>
    <xf numFmtId="0" fontId="0" fillId="0" borderId="2" xfId="23" applyFont="1" applyBorder="1" applyAlignment="1">
      <alignment horizontal="center" vertical="center" wrapText="1"/>
      <protection/>
    </xf>
    <xf numFmtId="0" fontId="0" fillId="0" borderId="1" xfId="23" applyBorder="1" applyAlignment="1">
      <alignment horizontal="center" vertical="center"/>
      <protection/>
    </xf>
    <xf numFmtId="0" fontId="0" fillId="0" borderId="54" xfId="23" applyBorder="1" applyAlignment="1">
      <alignment horizontal="center" vertical="center"/>
      <protection/>
    </xf>
    <xf numFmtId="0" fontId="0" fillId="3" borderId="55" xfId="23" applyFill="1" applyBorder="1" applyAlignment="1">
      <alignment horizontal="center" vertical="center" shrinkToFit="1"/>
      <protection/>
    </xf>
    <xf numFmtId="0" fontId="0" fillId="3" borderId="56" xfId="23" applyFill="1" applyBorder="1" applyAlignment="1">
      <alignment horizontal="center" vertical="center" shrinkToFit="1"/>
      <protection/>
    </xf>
    <xf numFmtId="0" fontId="0" fillId="3" borderId="41" xfId="23" applyFill="1" applyBorder="1" applyAlignment="1">
      <alignment horizontal="center" vertical="center" shrinkToFit="1"/>
      <protection/>
    </xf>
    <xf numFmtId="0" fontId="0" fillId="0" borderId="57" xfId="23" applyBorder="1" applyAlignment="1">
      <alignment horizontal="center" vertical="center"/>
      <protection/>
    </xf>
    <xf numFmtId="0" fontId="0" fillId="0" borderId="20" xfId="23" applyBorder="1" applyAlignment="1">
      <alignment horizontal="center" vertical="center"/>
      <protection/>
    </xf>
    <xf numFmtId="0" fontId="0" fillId="0" borderId="58" xfId="23" applyBorder="1" applyAlignment="1">
      <alignment horizontal="center" vertical="center"/>
      <protection/>
    </xf>
    <xf numFmtId="0" fontId="0" fillId="0" borderId="8" xfId="23" applyBorder="1" applyAlignment="1">
      <alignment horizontal="center" vertical="center"/>
      <protection/>
    </xf>
    <xf numFmtId="0" fontId="15" fillId="2" borderId="17" xfId="22" applyFont="1" applyFill="1" applyBorder="1" applyAlignment="1" applyProtection="1">
      <alignment horizontal="center" vertical="center"/>
      <protection locked="0"/>
    </xf>
    <xf numFmtId="0" fontId="15" fillId="2" borderId="56" xfId="22" applyFont="1" applyFill="1" applyBorder="1" applyAlignment="1" applyProtection="1">
      <alignment horizontal="center" vertical="center"/>
      <protection locked="0"/>
    </xf>
    <xf numFmtId="0" fontId="15" fillId="2" borderId="41" xfId="22" applyFont="1" applyFill="1" applyBorder="1" applyAlignment="1" applyProtection="1">
      <alignment horizontal="center" vertical="center"/>
      <protection locked="0"/>
    </xf>
    <xf numFmtId="0" fontId="0" fillId="0" borderId="59" xfId="23" applyBorder="1" applyAlignment="1">
      <alignment horizontal="center" vertical="center" shrinkToFit="1"/>
      <protection/>
    </xf>
    <xf numFmtId="0" fontId="0" fillId="0" borderId="60" xfId="23" applyBorder="1" applyAlignment="1">
      <alignment horizontal="center" vertical="center" shrinkToFit="1"/>
      <protection/>
    </xf>
    <xf numFmtId="0" fontId="0" fillId="0" borderId="61" xfId="23" applyBorder="1" applyAlignment="1">
      <alignment horizontal="center" vertical="center" shrinkToFit="1"/>
      <protection/>
    </xf>
    <xf numFmtId="0" fontId="0" fillId="0" borderId="62" xfId="23" applyBorder="1" applyAlignment="1">
      <alignment horizontal="center" vertical="center" shrinkToFit="1"/>
      <protection/>
    </xf>
    <xf numFmtId="38" fontId="0" fillId="3" borderId="55" xfId="16" applyFont="1" applyFill="1" applyBorder="1" applyAlignment="1">
      <alignment horizontal="center" vertical="center" shrinkToFit="1"/>
    </xf>
    <xf numFmtId="38" fontId="0" fillId="3" borderId="41" xfId="16" applyFont="1" applyFill="1" applyBorder="1" applyAlignment="1">
      <alignment horizontal="center" vertical="center" shrinkToFit="1"/>
    </xf>
    <xf numFmtId="0" fontId="0" fillId="0" borderId="5" xfId="23" applyBorder="1" applyAlignment="1">
      <alignment horizontal="center" vertical="center" shrinkToFit="1"/>
      <protection/>
    </xf>
    <xf numFmtId="0" fontId="0" fillId="0" borderId="50" xfId="23" applyFont="1" applyBorder="1" applyAlignment="1">
      <alignment horizontal="center" vertical="center"/>
      <protection/>
    </xf>
    <xf numFmtId="0" fontId="0" fillId="0" borderId="51" xfId="23" applyFont="1" applyBorder="1" applyAlignment="1">
      <alignment horizontal="center" vertical="center"/>
      <protection/>
    </xf>
    <xf numFmtId="0" fontId="0" fillId="0" borderId="63" xfId="23" applyBorder="1" applyAlignment="1">
      <alignment horizontal="center" vertical="center" shrinkToFit="1"/>
      <protection/>
    </xf>
    <xf numFmtId="0" fontId="0" fillId="0" borderId="64" xfId="23" applyBorder="1" applyAlignment="1">
      <alignment horizontal="center" vertical="center" shrinkToFit="1"/>
      <protection/>
    </xf>
    <xf numFmtId="0" fontId="0" fillId="0" borderId="65" xfId="23" applyBorder="1" applyAlignment="1">
      <alignment horizontal="center" vertical="center" shrinkToFit="1"/>
      <protection/>
    </xf>
    <xf numFmtId="0" fontId="0" fillId="0" borderId="14" xfId="23" applyBorder="1" applyAlignment="1">
      <alignment horizontal="center" vertical="center" shrinkToFit="1"/>
      <protection/>
    </xf>
    <xf numFmtId="0" fontId="0" fillId="0" borderId="16" xfId="23" applyBorder="1" applyAlignment="1">
      <alignment horizontal="center" vertical="center" shrinkToFit="1"/>
      <protection/>
    </xf>
    <xf numFmtId="0" fontId="0" fillId="0" borderId="3" xfId="23" applyBorder="1" applyAlignment="1">
      <alignment horizontal="center" vertical="center" shrinkToFit="1"/>
      <protection/>
    </xf>
    <xf numFmtId="0" fontId="19" fillId="0" borderId="4" xfId="23" applyFont="1" applyBorder="1" applyAlignment="1">
      <alignment horizontal="center" vertical="center" shrinkToFit="1"/>
      <protection/>
    </xf>
    <xf numFmtId="0" fontId="0" fillId="0" borderId="19" xfId="23" applyBorder="1" applyAlignment="1">
      <alignment horizontal="center" vertical="center" shrinkToFit="1"/>
      <protection/>
    </xf>
    <xf numFmtId="0" fontId="0" fillId="0" borderId="4" xfId="23" applyBorder="1" applyAlignment="1">
      <alignment horizontal="center" vertical="center" shrinkToFit="1"/>
      <protection/>
    </xf>
    <xf numFmtId="0" fontId="19" fillId="0" borderId="19" xfId="23" applyFont="1" applyBorder="1" applyAlignment="1">
      <alignment horizontal="center" vertical="center"/>
      <protection/>
    </xf>
    <xf numFmtId="0" fontId="19" fillId="0" borderId="14"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66" xfId="23" applyFont="1" applyBorder="1" applyAlignment="1">
      <alignment horizontal="center" vertical="center"/>
      <protection/>
    </xf>
    <xf numFmtId="38" fontId="0" fillId="0" borderId="67" xfId="16" applyBorder="1" applyAlignment="1">
      <alignment vertical="center"/>
    </xf>
    <xf numFmtId="38" fontId="0" fillId="0" borderId="52" xfId="16" applyBorder="1" applyAlignment="1">
      <alignment vertical="center"/>
    </xf>
    <xf numFmtId="0" fontId="0" fillId="3" borderId="26" xfId="23" applyFont="1" applyFill="1" applyBorder="1" applyAlignment="1">
      <alignment horizontal="left" vertical="center" shrinkToFit="1"/>
      <protection/>
    </xf>
    <xf numFmtId="0" fontId="0" fillId="3" borderId="23" xfId="23" applyFill="1" applyBorder="1" applyAlignment="1">
      <alignment horizontal="left" vertical="center" shrinkToFit="1"/>
      <protection/>
    </xf>
    <xf numFmtId="0" fontId="0" fillId="3" borderId="53" xfId="23" applyFill="1" applyBorder="1" applyAlignment="1">
      <alignment horizontal="left" vertical="center" shrinkToFit="1"/>
      <protection/>
    </xf>
    <xf numFmtId="0" fontId="0" fillId="0" borderId="39" xfId="23" applyBorder="1" applyAlignment="1">
      <alignment horizontal="center" vertical="center" shrinkToFit="1"/>
      <protection/>
    </xf>
    <xf numFmtId="0" fontId="0" fillId="0" borderId="25" xfId="23" applyBorder="1" applyAlignment="1">
      <alignment horizontal="center" vertical="center" shrinkToFit="1"/>
      <protection/>
    </xf>
    <xf numFmtId="0" fontId="0" fillId="3" borderId="25" xfId="23" applyFill="1" applyBorder="1" applyAlignment="1">
      <alignment horizontal="center" vertical="center" shrinkToFit="1"/>
      <protection/>
    </xf>
    <xf numFmtId="0" fontId="0" fillId="3" borderId="27" xfId="23" applyFill="1" applyBorder="1" applyAlignment="1">
      <alignment horizontal="center" vertical="center" shrinkToFit="1"/>
      <protection/>
    </xf>
    <xf numFmtId="0" fontId="0" fillId="0" borderId="24" xfId="23" applyBorder="1" applyAlignment="1">
      <alignment horizontal="center" vertical="center" shrinkToFit="1"/>
      <protection/>
    </xf>
    <xf numFmtId="0" fontId="0" fillId="0" borderId="5" xfId="23" applyFont="1" applyBorder="1" applyAlignment="1">
      <alignment horizontal="center" vertical="center" wrapText="1" shrinkToFit="1"/>
      <protection/>
    </xf>
    <xf numFmtId="0" fontId="0" fillId="3" borderId="26" xfId="23" applyFill="1" applyBorder="1" applyAlignment="1">
      <alignment horizontal="left" vertical="center" shrinkToFit="1"/>
      <protection/>
    </xf>
    <xf numFmtId="0" fontId="0" fillId="0" borderId="22" xfId="23" applyBorder="1" applyAlignment="1">
      <alignment horizontal="center" vertical="center"/>
      <protection/>
    </xf>
    <xf numFmtId="0" fontId="0" fillId="0" borderId="24" xfId="23" applyBorder="1" applyAlignment="1">
      <alignment horizontal="center" vertical="center"/>
      <protection/>
    </xf>
    <xf numFmtId="0" fontId="0" fillId="0" borderId="44" xfId="23" applyBorder="1" applyAlignment="1">
      <alignment vertical="center" shrinkToFit="1"/>
      <protection/>
    </xf>
    <xf numFmtId="0" fontId="0" fillId="0" borderId="14" xfId="23" applyBorder="1" applyAlignment="1">
      <alignment vertical="center" shrinkToFit="1"/>
      <protection/>
    </xf>
    <xf numFmtId="0" fontId="0" fillId="0" borderId="3" xfId="23" applyBorder="1" applyAlignment="1">
      <alignment vertical="center" shrinkToFit="1"/>
      <protection/>
    </xf>
    <xf numFmtId="0" fontId="0" fillId="0" borderId="4" xfId="23" applyBorder="1" applyAlignment="1">
      <alignment vertical="center" shrinkToFit="1"/>
      <protection/>
    </xf>
    <xf numFmtId="0" fontId="0" fillId="0" borderId="35" xfId="23" applyBorder="1" applyAlignment="1">
      <alignment vertical="center" shrinkToFit="1"/>
      <protection/>
    </xf>
    <xf numFmtId="0" fontId="0" fillId="0" borderId="36" xfId="23" applyBorder="1" applyAlignment="1">
      <alignment vertical="center" shrinkToFit="1"/>
      <protection/>
    </xf>
    <xf numFmtId="0" fontId="0" fillId="0" borderId="25" xfId="23" applyBorder="1" applyAlignment="1">
      <alignment vertical="center" shrinkToFit="1"/>
      <protection/>
    </xf>
    <xf numFmtId="0" fontId="0" fillId="0" borderId="27" xfId="23" applyBorder="1" applyAlignment="1">
      <alignment vertical="center" shrinkToFit="1"/>
      <protection/>
    </xf>
    <xf numFmtId="0" fontId="4" fillId="0" borderId="0" xfId="23" applyFont="1" applyAlignment="1">
      <alignment vertical="top" wrapText="1"/>
      <protection/>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center" vertical="center"/>
    </xf>
  </cellXfs>
  <cellStyles count="10">
    <cellStyle name="Normal" xfId="0"/>
    <cellStyle name="Percent" xfId="15"/>
    <cellStyle name="Comma [0]" xfId="16"/>
    <cellStyle name="Comma" xfId="17"/>
    <cellStyle name="Currency [0]" xfId="18"/>
    <cellStyle name="Currency" xfId="19"/>
    <cellStyle name="標準_011貸与品借用（返納）書" xfId="20"/>
    <cellStyle name="標準_012支給品受領書" xfId="21"/>
    <cellStyle name="標準_申請書および協議書【請負業者用】" xfId="22"/>
    <cellStyle name="標準_単品スライド（増額）受注者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123825</xdr:rowOff>
    </xdr:from>
    <xdr:ext cx="4448175" cy="200025"/>
    <xdr:sp>
      <xdr:nvSpPr>
        <xdr:cNvPr id="1" name="Rectangle 1"/>
        <xdr:cNvSpPr>
          <a:spLocks/>
        </xdr:cNvSpPr>
      </xdr:nvSpPr>
      <xdr:spPr>
        <a:xfrm>
          <a:off x="314325" y="942975"/>
          <a:ext cx="444817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１．建設工事請負契約書第２５条第５項（以下「単品スライド条項」）の請求</a:t>
          </a:r>
        </a:p>
      </xdr:txBody>
    </xdr:sp>
    <xdr:clientData/>
  </xdr:oneCellAnchor>
  <xdr:oneCellAnchor>
    <xdr:from>
      <xdr:col>1</xdr:col>
      <xdr:colOff>304800</xdr:colOff>
      <xdr:row>8</xdr:row>
      <xdr:rowOff>19050</xdr:rowOff>
    </xdr:from>
    <xdr:ext cx="1609725" cy="200025"/>
    <xdr:sp>
      <xdr:nvSpPr>
        <xdr:cNvPr id="2" name="Rectangle 2"/>
        <xdr:cNvSpPr>
          <a:spLocks/>
        </xdr:cNvSpPr>
      </xdr:nvSpPr>
      <xdr:spPr>
        <a:xfrm>
          <a:off x="619125" y="1524000"/>
          <a:ext cx="160972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２．残工期が２月以上ある</a:t>
          </a:r>
        </a:p>
      </xdr:txBody>
    </xdr:sp>
    <xdr:clientData/>
  </xdr:oneCellAnchor>
  <xdr:oneCellAnchor>
    <xdr:from>
      <xdr:col>1</xdr:col>
      <xdr:colOff>19050</xdr:colOff>
      <xdr:row>12</xdr:row>
      <xdr:rowOff>19050</xdr:rowOff>
    </xdr:from>
    <xdr:ext cx="3981450" cy="200025"/>
    <xdr:sp>
      <xdr:nvSpPr>
        <xdr:cNvPr id="3" name="Rectangle 3"/>
        <xdr:cNvSpPr>
          <a:spLocks/>
        </xdr:cNvSpPr>
      </xdr:nvSpPr>
      <xdr:spPr>
        <a:xfrm>
          <a:off x="333375" y="2209800"/>
          <a:ext cx="3981450"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３．建設工事請負契約書第２５条第８項の「協議開始の日」の通知</a:t>
          </a:r>
        </a:p>
      </xdr:txBody>
    </xdr:sp>
    <xdr:clientData/>
  </xdr:oneCellAnchor>
  <xdr:oneCellAnchor>
    <xdr:from>
      <xdr:col>4</xdr:col>
      <xdr:colOff>485775</xdr:colOff>
      <xdr:row>7</xdr:row>
      <xdr:rowOff>161925</xdr:rowOff>
    </xdr:from>
    <xdr:ext cx="2095500" cy="333375"/>
    <xdr:sp>
      <xdr:nvSpPr>
        <xdr:cNvPr id="4" name="Rectangle 4"/>
        <xdr:cNvSpPr>
          <a:spLocks/>
        </xdr:cNvSpPr>
      </xdr:nvSpPr>
      <xdr:spPr>
        <a:xfrm>
          <a:off x="2857500" y="1495425"/>
          <a:ext cx="2095500" cy="3333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単品スライド条項の対象としない。
</a:t>
          </a:r>
          <a:r>
            <a:rPr lang="en-US" cap="none" sz="800" b="0" i="0" u="none" baseline="0">
              <a:latin typeface="ＭＳ Ｐゴシック"/>
              <a:ea typeface="ＭＳ Ｐゴシック"/>
              <a:cs typeface="ＭＳ Ｐゴシック"/>
            </a:rPr>
            <a:t>※H20.7.30以前は除く</a:t>
          </a:r>
        </a:p>
      </xdr:txBody>
    </xdr:sp>
    <xdr:clientData/>
  </xdr:oneCellAnchor>
  <xdr:twoCellAnchor>
    <xdr:from>
      <xdr:col>1</xdr:col>
      <xdr:colOff>133350</xdr:colOff>
      <xdr:row>6</xdr:row>
      <xdr:rowOff>0</xdr:rowOff>
    </xdr:from>
    <xdr:to>
      <xdr:col>1</xdr:col>
      <xdr:colOff>133350</xdr:colOff>
      <xdr:row>12</xdr:row>
      <xdr:rowOff>9525</xdr:rowOff>
    </xdr:to>
    <xdr:sp>
      <xdr:nvSpPr>
        <xdr:cNvPr id="5" name="Line 5"/>
        <xdr:cNvSpPr>
          <a:spLocks/>
        </xdr:cNvSpPr>
      </xdr:nvSpPr>
      <xdr:spPr>
        <a:xfrm>
          <a:off x="447675" y="1162050"/>
          <a:ext cx="0" cy="1038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30</xdr:row>
      <xdr:rowOff>9525</xdr:rowOff>
    </xdr:from>
    <xdr:ext cx="1371600" cy="219075"/>
    <xdr:sp>
      <xdr:nvSpPr>
        <xdr:cNvPr id="6" name="Rectangle 6"/>
        <xdr:cNvSpPr>
          <a:spLocks/>
        </xdr:cNvSpPr>
      </xdr:nvSpPr>
      <xdr:spPr>
        <a:xfrm>
          <a:off x="323850" y="5286375"/>
          <a:ext cx="13716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６．協 議 開 始 日</a:t>
          </a:r>
        </a:p>
      </xdr:txBody>
    </xdr:sp>
    <xdr:clientData/>
  </xdr:oneCellAnchor>
  <xdr:oneCellAnchor>
    <xdr:from>
      <xdr:col>2</xdr:col>
      <xdr:colOff>180975</xdr:colOff>
      <xdr:row>18</xdr:row>
      <xdr:rowOff>57150</xdr:rowOff>
    </xdr:from>
    <xdr:ext cx="2581275" cy="714375"/>
    <xdr:sp>
      <xdr:nvSpPr>
        <xdr:cNvPr id="7" name="Rectangle 7"/>
        <xdr:cNvSpPr>
          <a:spLocks/>
        </xdr:cNvSpPr>
      </xdr:nvSpPr>
      <xdr:spPr>
        <a:xfrm>
          <a:off x="1181100" y="3276600"/>
          <a:ext cx="2581275" cy="7143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４．提出書類の確認
・購入価格、購入先、搬入日の確認
・設計数量と使用数量の比較
・購入単価の補正（使用数量＞設計数量）</a:t>
          </a:r>
        </a:p>
      </xdr:txBody>
    </xdr:sp>
    <xdr:clientData/>
  </xdr:oneCellAnchor>
  <xdr:oneCellAnchor>
    <xdr:from>
      <xdr:col>2</xdr:col>
      <xdr:colOff>142875</xdr:colOff>
      <xdr:row>24</xdr:row>
      <xdr:rowOff>57150</xdr:rowOff>
    </xdr:from>
    <xdr:ext cx="1571625" cy="542925"/>
    <xdr:sp>
      <xdr:nvSpPr>
        <xdr:cNvPr id="8" name="Rectangle 8"/>
        <xdr:cNvSpPr>
          <a:spLocks/>
        </xdr:cNvSpPr>
      </xdr:nvSpPr>
      <xdr:spPr>
        <a:xfrm>
          <a:off x="1143000" y="4305300"/>
          <a:ext cx="15716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５．単品スライド額の算定
・スライド判定
・スライド額の算定</a:t>
          </a:r>
        </a:p>
      </xdr:txBody>
    </xdr:sp>
    <xdr:clientData/>
  </xdr:oneCellAnchor>
  <xdr:oneCellAnchor>
    <xdr:from>
      <xdr:col>1</xdr:col>
      <xdr:colOff>457200</xdr:colOff>
      <xdr:row>40</xdr:row>
      <xdr:rowOff>19050</xdr:rowOff>
    </xdr:from>
    <xdr:ext cx="2981325" cy="542925"/>
    <xdr:sp>
      <xdr:nvSpPr>
        <xdr:cNvPr id="9" name="Rectangle 9"/>
        <xdr:cNvSpPr>
          <a:spLocks/>
        </xdr:cNvSpPr>
      </xdr:nvSpPr>
      <xdr:spPr>
        <a:xfrm>
          <a:off x="771525" y="7010400"/>
          <a:ext cx="29813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７．単品スライド額の協議確定
・協議が整わない場合、甲が定め、乙に通知する
・協議成立後スライド</a:t>
          </a:r>
        </a:p>
      </xdr:txBody>
    </xdr:sp>
    <xdr:clientData/>
  </xdr:oneCellAnchor>
  <xdr:oneCellAnchor>
    <xdr:from>
      <xdr:col>0</xdr:col>
      <xdr:colOff>66675</xdr:colOff>
      <xdr:row>7</xdr:row>
      <xdr:rowOff>9525</xdr:rowOff>
    </xdr:from>
    <xdr:ext cx="238125" cy="714375"/>
    <xdr:sp>
      <xdr:nvSpPr>
        <xdr:cNvPr id="10" name="Rectangle 10"/>
        <xdr:cNvSpPr>
          <a:spLocks/>
        </xdr:cNvSpPr>
      </xdr:nvSpPr>
      <xdr:spPr>
        <a:xfrm>
          <a:off x="66675" y="1343025"/>
          <a:ext cx="238125" cy="71437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７日以内</a:t>
          </a:r>
        </a:p>
      </xdr:txBody>
    </xdr:sp>
    <xdr:clientData/>
  </xdr:oneCellAnchor>
  <xdr:oneCellAnchor>
    <xdr:from>
      <xdr:col>1</xdr:col>
      <xdr:colOff>400050</xdr:colOff>
      <xdr:row>34</xdr:row>
      <xdr:rowOff>19050</xdr:rowOff>
    </xdr:from>
    <xdr:ext cx="238125" cy="885825"/>
    <xdr:sp>
      <xdr:nvSpPr>
        <xdr:cNvPr id="11" name="Rectangle 11"/>
        <xdr:cNvSpPr>
          <a:spLocks/>
        </xdr:cNvSpPr>
      </xdr:nvSpPr>
      <xdr:spPr>
        <a:xfrm>
          <a:off x="714375" y="5981700"/>
          <a:ext cx="238125" cy="88582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１４日以内</a:t>
          </a:r>
        </a:p>
      </xdr:txBody>
    </xdr:sp>
    <xdr:clientData/>
  </xdr:oneCellAnchor>
  <xdr:twoCellAnchor>
    <xdr:from>
      <xdr:col>1</xdr:col>
      <xdr:colOff>133350</xdr:colOff>
      <xdr:row>13</xdr:row>
      <xdr:rowOff>57150</xdr:rowOff>
    </xdr:from>
    <xdr:to>
      <xdr:col>1</xdr:col>
      <xdr:colOff>133350</xdr:colOff>
      <xdr:row>29</xdr:row>
      <xdr:rowOff>161925</xdr:rowOff>
    </xdr:to>
    <xdr:sp>
      <xdr:nvSpPr>
        <xdr:cNvPr id="12" name="Line 12"/>
        <xdr:cNvSpPr>
          <a:spLocks/>
        </xdr:cNvSpPr>
      </xdr:nvSpPr>
      <xdr:spPr>
        <a:xfrm>
          <a:off x="447675" y="2419350"/>
          <a:ext cx="0" cy="2847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6</xdr:row>
      <xdr:rowOff>38100</xdr:rowOff>
    </xdr:from>
    <xdr:to>
      <xdr:col>2</xdr:col>
      <xdr:colOff>123825</xdr:colOff>
      <xdr:row>7</xdr:row>
      <xdr:rowOff>104775</xdr:rowOff>
    </xdr:to>
    <xdr:sp>
      <xdr:nvSpPr>
        <xdr:cNvPr id="13" name="AutoShape 13"/>
        <xdr:cNvSpPr>
          <a:spLocks/>
        </xdr:cNvSpPr>
      </xdr:nvSpPr>
      <xdr:spPr>
        <a:xfrm>
          <a:off x="885825" y="12001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10</xdr:row>
      <xdr:rowOff>9525</xdr:rowOff>
    </xdr:from>
    <xdr:to>
      <xdr:col>2</xdr:col>
      <xdr:colOff>114300</xdr:colOff>
      <xdr:row>11</xdr:row>
      <xdr:rowOff>76200</xdr:rowOff>
    </xdr:to>
    <xdr:sp>
      <xdr:nvSpPr>
        <xdr:cNvPr id="14" name="AutoShape 14"/>
        <xdr:cNvSpPr>
          <a:spLocks/>
        </xdr:cNvSpPr>
      </xdr:nvSpPr>
      <xdr:spPr>
        <a:xfrm>
          <a:off x="876300" y="18573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16</xdr:row>
      <xdr:rowOff>123825</xdr:rowOff>
    </xdr:from>
    <xdr:to>
      <xdr:col>2</xdr:col>
      <xdr:colOff>638175</xdr:colOff>
      <xdr:row>18</xdr:row>
      <xdr:rowOff>19050</xdr:rowOff>
    </xdr:to>
    <xdr:sp>
      <xdr:nvSpPr>
        <xdr:cNvPr id="15" name="AutoShape 15"/>
        <xdr:cNvSpPr>
          <a:spLocks/>
        </xdr:cNvSpPr>
      </xdr:nvSpPr>
      <xdr:spPr>
        <a:xfrm>
          <a:off x="1400175" y="30003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22</xdr:row>
      <xdr:rowOff>123825</xdr:rowOff>
    </xdr:from>
    <xdr:to>
      <xdr:col>2</xdr:col>
      <xdr:colOff>628650</xdr:colOff>
      <xdr:row>24</xdr:row>
      <xdr:rowOff>19050</xdr:rowOff>
    </xdr:to>
    <xdr:sp>
      <xdr:nvSpPr>
        <xdr:cNvPr id="16" name="AutoShape 16"/>
        <xdr:cNvSpPr>
          <a:spLocks/>
        </xdr:cNvSpPr>
      </xdr:nvSpPr>
      <xdr:spPr>
        <a:xfrm>
          <a:off x="1390650" y="40290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38100</xdr:rowOff>
    </xdr:from>
    <xdr:to>
      <xdr:col>4</xdr:col>
      <xdr:colOff>419100</xdr:colOff>
      <xdr:row>9</xdr:row>
      <xdr:rowOff>47625</xdr:rowOff>
    </xdr:to>
    <xdr:sp>
      <xdr:nvSpPr>
        <xdr:cNvPr id="17" name="AutoShape 17"/>
        <xdr:cNvSpPr>
          <a:spLocks/>
        </xdr:cNvSpPr>
      </xdr:nvSpPr>
      <xdr:spPr>
        <a:xfrm rot="16200000">
          <a:off x="2371725" y="1543050"/>
          <a:ext cx="419100"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190500</xdr:colOff>
      <xdr:row>10</xdr:row>
      <xdr:rowOff>0</xdr:rowOff>
    </xdr:from>
    <xdr:ext cx="381000" cy="209550"/>
    <xdr:sp>
      <xdr:nvSpPr>
        <xdr:cNvPr id="18" name="TextBox 18"/>
        <xdr:cNvSpPr txBox="1">
          <a:spLocks noChangeArrowheads="1"/>
        </xdr:cNvSpPr>
      </xdr:nvSpPr>
      <xdr:spPr>
        <a:xfrm>
          <a:off x="1190625" y="1847850"/>
          <a:ext cx="38100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ＹＥＳ</a:t>
          </a:r>
        </a:p>
      </xdr:txBody>
    </xdr:sp>
    <xdr:clientData/>
  </xdr:oneCellAnchor>
  <xdr:oneCellAnchor>
    <xdr:from>
      <xdr:col>4</xdr:col>
      <xdr:colOff>114300</xdr:colOff>
      <xdr:row>7</xdr:row>
      <xdr:rowOff>28575</xdr:rowOff>
    </xdr:from>
    <xdr:ext cx="304800" cy="209550"/>
    <xdr:sp>
      <xdr:nvSpPr>
        <xdr:cNvPr id="19" name="TextBox 19"/>
        <xdr:cNvSpPr txBox="1">
          <a:spLocks noChangeArrowheads="1"/>
        </xdr:cNvSpPr>
      </xdr:nvSpPr>
      <xdr:spPr>
        <a:xfrm>
          <a:off x="2486025" y="1362075"/>
          <a:ext cx="30480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ＮＯ</a:t>
          </a:r>
        </a:p>
      </xdr:txBody>
    </xdr:sp>
    <xdr:clientData/>
  </xdr:oneCellAnchor>
  <xdr:oneCellAnchor>
    <xdr:from>
      <xdr:col>1</xdr:col>
      <xdr:colOff>457200</xdr:colOff>
      <xdr:row>45</xdr:row>
      <xdr:rowOff>0</xdr:rowOff>
    </xdr:from>
    <xdr:ext cx="828675" cy="200025"/>
    <xdr:sp>
      <xdr:nvSpPr>
        <xdr:cNvPr id="20" name="Rectangle 20"/>
        <xdr:cNvSpPr>
          <a:spLocks/>
        </xdr:cNvSpPr>
      </xdr:nvSpPr>
      <xdr:spPr>
        <a:xfrm>
          <a:off x="771525" y="7848600"/>
          <a:ext cx="828675"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８．契約変更</a:t>
          </a:r>
        </a:p>
      </xdr:txBody>
    </xdr:sp>
    <xdr:clientData/>
  </xdr:oneCellAnchor>
  <xdr:twoCellAnchor>
    <xdr:from>
      <xdr:col>2</xdr:col>
      <xdr:colOff>361950</xdr:colOff>
      <xdr:row>43</xdr:row>
      <xdr:rowOff>76200</xdr:rowOff>
    </xdr:from>
    <xdr:to>
      <xdr:col>2</xdr:col>
      <xdr:colOff>600075</xdr:colOff>
      <xdr:row>44</xdr:row>
      <xdr:rowOff>142875</xdr:rowOff>
    </xdr:to>
    <xdr:sp>
      <xdr:nvSpPr>
        <xdr:cNvPr id="21" name="AutoShape 21"/>
        <xdr:cNvSpPr>
          <a:spLocks/>
        </xdr:cNvSpPr>
      </xdr:nvSpPr>
      <xdr:spPr>
        <a:xfrm>
          <a:off x="1362075" y="75819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352425</xdr:colOff>
      <xdr:row>15</xdr:row>
      <xdr:rowOff>0</xdr:rowOff>
    </xdr:from>
    <xdr:ext cx="2600325" cy="200025"/>
    <xdr:sp>
      <xdr:nvSpPr>
        <xdr:cNvPr id="22" name="Rectangle 22"/>
        <xdr:cNvSpPr>
          <a:spLocks/>
        </xdr:cNvSpPr>
      </xdr:nvSpPr>
      <xdr:spPr>
        <a:xfrm>
          <a:off x="666750" y="2705100"/>
          <a:ext cx="2600325" cy="200025"/>
        </a:xfrm>
        <a:prstGeom prst="rect">
          <a:avLst/>
        </a:prstGeom>
        <a:solidFill>
          <a:srgbClr val="FFFF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必要であれば随時、甲乙の打合せを行う。</a:t>
          </a:r>
        </a:p>
      </xdr:txBody>
    </xdr:sp>
    <xdr:clientData/>
  </xdr:oneCellAnchor>
  <xdr:oneCellAnchor>
    <xdr:from>
      <xdr:col>5</xdr:col>
      <xdr:colOff>180975</xdr:colOff>
      <xdr:row>24</xdr:row>
      <xdr:rowOff>85725</xdr:rowOff>
    </xdr:from>
    <xdr:ext cx="1571625" cy="542925"/>
    <xdr:sp>
      <xdr:nvSpPr>
        <xdr:cNvPr id="23" name="Rectangle 23"/>
        <xdr:cNvSpPr>
          <a:spLocks/>
        </xdr:cNvSpPr>
      </xdr:nvSpPr>
      <xdr:spPr>
        <a:xfrm>
          <a:off x="3238500" y="4333875"/>
          <a:ext cx="1571625" cy="542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提出書類が未提出・不備
な資材は単品スライド条
項の対象としない。</a:t>
          </a:r>
        </a:p>
      </xdr:txBody>
    </xdr:sp>
    <xdr:clientData/>
  </xdr:oneCellAnchor>
  <xdr:oneCellAnchor>
    <xdr:from>
      <xdr:col>2</xdr:col>
      <xdr:colOff>619125</xdr:colOff>
      <xdr:row>22</xdr:row>
      <xdr:rowOff>114300</xdr:rowOff>
    </xdr:from>
    <xdr:ext cx="742950" cy="209550"/>
    <xdr:sp>
      <xdr:nvSpPr>
        <xdr:cNvPr id="24" name="TextBox 24"/>
        <xdr:cNvSpPr txBox="1">
          <a:spLocks noChangeArrowheads="1"/>
        </xdr:cNvSpPr>
      </xdr:nvSpPr>
      <xdr:spPr>
        <a:xfrm>
          <a:off x="1619250" y="4019550"/>
          <a:ext cx="742950"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確認できる</a:t>
          </a:r>
        </a:p>
      </xdr:txBody>
    </xdr:sp>
    <xdr:clientData/>
  </xdr:oneCellAnchor>
  <xdr:oneCellAnchor>
    <xdr:from>
      <xdr:col>6</xdr:col>
      <xdr:colOff>19050</xdr:colOff>
      <xdr:row>23</xdr:row>
      <xdr:rowOff>9525</xdr:rowOff>
    </xdr:from>
    <xdr:ext cx="885825" cy="209550"/>
    <xdr:sp>
      <xdr:nvSpPr>
        <xdr:cNvPr id="25" name="TextBox 25"/>
        <xdr:cNvSpPr txBox="1">
          <a:spLocks noChangeArrowheads="1"/>
        </xdr:cNvSpPr>
      </xdr:nvSpPr>
      <xdr:spPr>
        <a:xfrm>
          <a:off x="3762375" y="4086225"/>
          <a:ext cx="885825" cy="209550"/>
        </a:xfrm>
        <a:prstGeom prst="rect">
          <a:avLst/>
        </a:prstGeom>
        <a:no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確認できない</a:t>
          </a:r>
        </a:p>
      </xdr:txBody>
    </xdr:sp>
    <xdr:clientData/>
  </xdr:oneCellAnchor>
  <xdr:oneCellAnchor>
    <xdr:from>
      <xdr:col>1</xdr:col>
      <xdr:colOff>0</xdr:colOff>
      <xdr:row>48</xdr:row>
      <xdr:rowOff>9525</xdr:rowOff>
    </xdr:from>
    <xdr:ext cx="1371600" cy="200025"/>
    <xdr:sp>
      <xdr:nvSpPr>
        <xdr:cNvPr id="26" name="Rectangle 26"/>
        <xdr:cNvSpPr>
          <a:spLocks/>
        </xdr:cNvSpPr>
      </xdr:nvSpPr>
      <xdr:spPr>
        <a:xfrm>
          <a:off x="314325" y="8372475"/>
          <a:ext cx="137160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９．工　期　末</a:t>
          </a:r>
        </a:p>
      </xdr:txBody>
    </xdr:sp>
    <xdr:clientData/>
  </xdr:oneCellAnchor>
  <xdr:twoCellAnchor>
    <xdr:from>
      <xdr:col>2</xdr:col>
      <xdr:colOff>352425</xdr:colOff>
      <xdr:row>46</xdr:row>
      <xdr:rowOff>57150</xdr:rowOff>
    </xdr:from>
    <xdr:to>
      <xdr:col>2</xdr:col>
      <xdr:colOff>590550</xdr:colOff>
      <xdr:row>47</xdr:row>
      <xdr:rowOff>123825</xdr:rowOff>
    </xdr:to>
    <xdr:sp>
      <xdr:nvSpPr>
        <xdr:cNvPr id="27" name="AutoShape 27"/>
        <xdr:cNvSpPr>
          <a:spLocks/>
        </xdr:cNvSpPr>
      </xdr:nvSpPr>
      <xdr:spPr>
        <a:xfrm>
          <a:off x="1352550" y="80772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36</xdr:row>
      <xdr:rowOff>0</xdr:rowOff>
    </xdr:from>
    <xdr:ext cx="238125" cy="1057275"/>
    <xdr:sp>
      <xdr:nvSpPr>
        <xdr:cNvPr id="28" name="Rectangle 28"/>
        <xdr:cNvSpPr>
          <a:spLocks/>
        </xdr:cNvSpPr>
      </xdr:nvSpPr>
      <xdr:spPr>
        <a:xfrm>
          <a:off x="152400" y="6305550"/>
          <a:ext cx="238125" cy="1057275"/>
        </a:xfrm>
        <a:prstGeom prst="rect">
          <a:avLst/>
        </a:prstGeom>
        <a:solidFill>
          <a:srgbClr val="FFFFFF"/>
        </a:solidFill>
        <a:ln w="9525" cmpd="sng">
          <a:solidFill>
            <a:srgbClr val="000000"/>
          </a:solidFill>
          <a:headEnd type="none"/>
          <a:tailEnd type="none"/>
        </a:ln>
      </xdr:spPr>
      <xdr:txBody>
        <a:bodyPr vertOverflow="clip" wrap="square" anchor="ctr" vert="wordArtVertRtl">
          <a:spAutoFit/>
        </a:bodyPr>
        <a:p>
          <a:pPr algn="ctr">
            <a:defRPr/>
          </a:pPr>
          <a:r>
            <a:rPr lang="en-US" cap="none" sz="1100" b="0" i="0" u="none" baseline="0">
              <a:latin typeface="ＭＳ Ｐゴシック"/>
              <a:ea typeface="ＭＳ Ｐゴシック"/>
              <a:cs typeface="ＭＳ Ｐゴシック"/>
            </a:rPr>
            <a:t>４５日を目途</a:t>
          </a:r>
        </a:p>
      </xdr:txBody>
    </xdr:sp>
    <xdr:clientData/>
  </xdr:oneCellAnchor>
  <xdr:twoCellAnchor>
    <xdr:from>
      <xdr:col>2</xdr:col>
      <xdr:colOff>371475</xdr:colOff>
      <xdr:row>28</xdr:row>
      <xdr:rowOff>0</xdr:rowOff>
    </xdr:from>
    <xdr:to>
      <xdr:col>2</xdr:col>
      <xdr:colOff>609600</xdr:colOff>
      <xdr:row>29</xdr:row>
      <xdr:rowOff>66675</xdr:rowOff>
    </xdr:to>
    <xdr:sp>
      <xdr:nvSpPr>
        <xdr:cNvPr id="29" name="AutoShape 29"/>
        <xdr:cNvSpPr>
          <a:spLocks/>
        </xdr:cNvSpPr>
      </xdr:nvSpPr>
      <xdr:spPr>
        <a:xfrm>
          <a:off x="1371600" y="49339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22</xdr:row>
      <xdr:rowOff>123825</xdr:rowOff>
    </xdr:from>
    <xdr:to>
      <xdr:col>5</xdr:col>
      <xdr:colOff>590550</xdr:colOff>
      <xdr:row>24</xdr:row>
      <xdr:rowOff>19050</xdr:rowOff>
    </xdr:to>
    <xdr:sp>
      <xdr:nvSpPr>
        <xdr:cNvPr id="30" name="AutoShape 30"/>
        <xdr:cNvSpPr>
          <a:spLocks/>
        </xdr:cNvSpPr>
      </xdr:nvSpPr>
      <xdr:spPr>
        <a:xfrm>
          <a:off x="3409950" y="40290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31</xdr:row>
      <xdr:rowOff>57150</xdr:rowOff>
    </xdr:from>
    <xdr:to>
      <xdr:col>1</xdr:col>
      <xdr:colOff>142875</xdr:colOff>
      <xdr:row>48</xdr:row>
      <xdr:rowOff>19050</xdr:rowOff>
    </xdr:to>
    <xdr:sp>
      <xdr:nvSpPr>
        <xdr:cNvPr id="31" name="Line 31"/>
        <xdr:cNvSpPr>
          <a:spLocks/>
        </xdr:cNvSpPr>
      </xdr:nvSpPr>
      <xdr:spPr>
        <a:xfrm>
          <a:off x="457200" y="5505450"/>
          <a:ext cx="0" cy="2876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66675</xdr:rowOff>
    </xdr:from>
    <xdr:to>
      <xdr:col>2</xdr:col>
      <xdr:colOff>0</xdr:colOff>
      <xdr:row>40</xdr:row>
      <xdr:rowOff>0</xdr:rowOff>
    </xdr:to>
    <xdr:sp>
      <xdr:nvSpPr>
        <xdr:cNvPr id="32" name="Line 32"/>
        <xdr:cNvSpPr>
          <a:spLocks/>
        </xdr:cNvSpPr>
      </xdr:nvSpPr>
      <xdr:spPr>
        <a:xfrm>
          <a:off x="1000125" y="5514975"/>
          <a:ext cx="0" cy="14763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13</xdr:row>
      <xdr:rowOff>85725</xdr:rowOff>
    </xdr:from>
    <xdr:to>
      <xdr:col>2</xdr:col>
      <xdr:colOff>647700</xdr:colOff>
      <xdr:row>14</xdr:row>
      <xdr:rowOff>152400</xdr:rowOff>
    </xdr:to>
    <xdr:sp>
      <xdr:nvSpPr>
        <xdr:cNvPr id="33" name="AutoShape 33"/>
        <xdr:cNvSpPr>
          <a:spLocks/>
        </xdr:cNvSpPr>
      </xdr:nvSpPr>
      <xdr:spPr>
        <a:xfrm>
          <a:off x="1409700" y="24479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25</xdr:row>
      <xdr:rowOff>38100</xdr:rowOff>
    </xdr:from>
    <xdr:ext cx="1524000" cy="438150"/>
    <xdr:sp>
      <xdr:nvSpPr>
        <xdr:cNvPr id="1" name="AutoShape 5"/>
        <xdr:cNvSpPr>
          <a:spLocks/>
        </xdr:cNvSpPr>
      </xdr:nvSpPr>
      <xdr:spPr>
        <a:xfrm>
          <a:off x="4305300" y="7105650"/>
          <a:ext cx="1524000" cy="438150"/>
        </a:xfrm>
        <a:prstGeom prst="wedgeRoundRectCallout">
          <a:avLst>
            <a:gd name="adj1" fmla="val 42629"/>
            <a:gd name="adj2" fmla="val -267393"/>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証明できない場合でも
単価を入力して下さい。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49"/>
  <sheetViews>
    <sheetView tabSelected="1" workbookViewId="0" topLeftCell="A1">
      <selection activeCell="H19" sqref="H19"/>
    </sheetView>
  </sheetViews>
  <sheetFormatPr defaultColWidth="9.00390625" defaultRowHeight="13.5"/>
  <cols>
    <col min="1" max="1" width="4.125" style="0" customWidth="1"/>
    <col min="9" max="9" width="13.50390625" style="0" bestFit="1" customWidth="1"/>
  </cols>
  <sheetData>
    <row r="2" spans="2:9" ht="18.75">
      <c r="B2" s="185" t="s">
        <v>278</v>
      </c>
      <c r="C2" s="185"/>
      <c r="D2" s="185"/>
      <c r="E2" s="185"/>
      <c r="F2" s="185"/>
      <c r="G2" s="185"/>
      <c r="H2" s="185"/>
      <c r="I2" s="185"/>
    </row>
    <row r="3" spans="1:8" ht="18.75">
      <c r="A3" s="141"/>
      <c r="B3" s="141"/>
      <c r="C3" s="141"/>
      <c r="D3" s="141"/>
      <c r="E3" s="141"/>
      <c r="F3" s="141"/>
      <c r="G3" s="141"/>
      <c r="H3" s="141"/>
    </row>
    <row r="4" ht="13.5">
      <c r="I4" s="13" t="s">
        <v>279</v>
      </c>
    </row>
    <row r="5" ht="13.5">
      <c r="I5" s="142"/>
    </row>
    <row r="6" ht="13.5">
      <c r="I6" s="142" t="s">
        <v>280</v>
      </c>
    </row>
    <row r="7" ht="13.5">
      <c r="I7" s="142" t="s">
        <v>285</v>
      </c>
    </row>
    <row r="8" s="143" customFormat="1" ht="13.5">
      <c r="I8" s="142"/>
    </row>
    <row r="9" ht="13.5">
      <c r="I9" s="142"/>
    </row>
    <row r="10" ht="13.5">
      <c r="I10" s="142"/>
    </row>
    <row r="11" ht="13.5">
      <c r="I11" s="142"/>
    </row>
    <row r="12" ht="13.5">
      <c r="I12" s="142"/>
    </row>
    <row r="13" ht="13.5">
      <c r="I13" s="142"/>
    </row>
    <row r="14" ht="13.5">
      <c r="I14" s="142" t="s">
        <v>281</v>
      </c>
    </row>
    <row r="15" ht="13.5">
      <c r="I15" s="142"/>
    </row>
    <row r="16" ht="13.5">
      <c r="I16" s="142"/>
    </row>
    <row r="17" ht="13.5">
      <c r="I17" s="142"/>
    </row>
    <row r="18" ht="13.5">
      <c r="I18" s="142"/>
    </row>
    <row r="19" ht="13.5">
      <c r="I19" s="142" t="s">
        <v>282</v>
      </c>
    </row>
    <row r="20" ht="13.5">
      <c r="I20" s="142" t="s">
        <v>284</v>
      </c>
    </row>
    <row r="21" ht="13.5">
      <c r="I21" s="142"/>
    </row>
    <row r="22" ht="13.5">
      <c r="I22" s="142"/>
    </row>
    <row r="23" ht="13.5">
      <c r="I23" s="142"/>
    </row>
    <row r="24" ht="13.5">
      <c r="I24" s="142"/>
    </row>
    <row r="25" ht="13.5">
      <c r="I25" s="142"/>
    </row>
    <row r="26" ht="13.5">
      <c r="I26" s="142"/>
    </row>
    <row r="27" ht="13.5">
      <c r="I27" s="142"/>
    </row>
    <row r="28" ht="13.5">
      <c r="I28" s="142"/>
    </row>
    <row r="29" ht="13.5">
      <c r="I29" s="142"/>
    </row>
    <row r="30" ht="13.5">
      <c r="I30" s="142"/>
    </row>
    <row r="31" ht="13.5">
      <c r="I31" s="142"/>
    </row>
    <row r="32" ht="13.5">
      <c r="I32" s="142"/>
    </row>
    <row r="33" ht="13.5">
      <c r="I33" s="142"/>
    </row>
    <row r="34" ht="13.5">
      <c r="I34" s="142"/>
    </row>
    <row r="35" ht="13.5">
      <c r="I35" s="142"/>
    </row>
    <row r="36" ht="13.5">
      <c r="I36" s="142"/>
    </row>
    <row r="37" ht="13.5">
      <c r="I37" s="142"/>
    </row>
    <row r="38" ht="13.5">
      <c r="I38" s="142"/>
    </row>
    <row r="39" ht="13.5">
      <c r="I39" s="142"/>
    </row>
    <row r="40" ht="13.5">
      <c r="I40" s="142"/>
    </row>
    <row r="41" ht="13.5">
      <c r="I41" s="142" t="s">
        <v>283</v>
      </c>
    </row>
    <row r="42" ht="13.5">
      <c r="I42" s="142"/>
    </row>
    <row r="43" ht="13.5">
      <c r="I43" s="142"/>
    </row>
    <row r="44" ht="13.5">
      <c r="I44" s="142"/>
    </row>
    <row r="45" ht="13.5">
      <c r="I45" s="142"/>
    </row>
    <row r="46" ht="13.5">
      <c r="I46" s="142"/>
    </row>
    <row r="47" ht="13.5">
      <c r="I47" s="142"/>
    </row>
    <row r="48" ht="13.5">
      <c r="I48" s="142"/>
    </row>
    <row r="49" ht="13.5">
      <c r="I49" s="142"/>
    </row>
  </sheetData>
  <mergeCells count="1">
    <mergeCell ref="B2:I2"/>
  </mergeCells>
  <printOptions/>
  <pageMargins left="0.98" right="0.54" top="0.76" bottom="0.66" header="0.512" footer="0.51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AK27"/>
  <sheetViews>
    <sheetView workbookViewId="0" topLeftCell="A1">
      <selection activeCell="S32" sqref="S32"/>
    </sheetView>
  </sheetViews>
  <sheetFormatPr defaultColWidth="9.00390625" defaultRowHeight="13.5"/>
  <cols>
    <col min="1" max="6" width="2.375" style="1" customWidth="1"/>
    <col min="7" max="7" width="3.25390625" style="1" customWidth="1"/>
    <col min="8" max="11" width="2.375" style="1" customWidth="1"/>
    <col min="12" max="14" width="2.625" style="1" customWidth="1"/>
    <col min="15" max="53" width="2.375" style="1" customWidth="1"/>
    <col min="54" max="16384" width="9.00390625" style="1" customWidth="1"/>
  </cols>
  <sheetData>
    <row r="2" ht="18.75" customHeight="1">
      <c r="B2" s="6" t="s">
        <v>15</v>
      </c>
    </row>
    <row r="3" ht="18.75" customHeight="1"/>
    <row r="4" spans="27:35" ht="18.75" customHeight="1">
      <c r="AA4" s="2"/>
      <c r="AB4" s="2"/>
      <c r="AC4" s="2"/>
      <c r="AD4" s="2"/>
      <c r="AE4" s="2"/>
      <c r="AF4" s="2"/>
      <c r="AG4" s="2"/>
      <c r="AH4" s="2"/>
      <c r="AI4" s="2"/>
    </row>
    <row r="5" spans="27:35" ht="18.75" customHeight="1">
      <c r="AA5" s="187" t="s">
        <v>8</v>
      </c>
      <c r="AB5" s="187"/>
      <c r="AC5" s="187"/>
      <c r="AD5" s="187"/>
      <c r="AE5" s="187"/>
      <c r="AF5" s="187"/>
      <c r="AG5" s="187"/>
      <c r="AH5" s="187"/>
      <c r="AI5" s="187"/>
    </row>
    <row r="6" ht="18.75" customHeight="1"/>
    <row r="7" ht="18.75" customHeight="1"/>
    <row r="8" spans="5:17" ht="18.75" customHeight="1">
      <c r="E8" s="1" t="s">
        <v>6</v>
      </c>
      <c r="Q8" s="1" t="s">
        <v>4</v>
      </c>
    </row>
    <row r="9" ht="18.75" customHeight="1">
      <c r="E9" s="1" t="s">
        <v>0</v>
      </c>
    </row>
    <row r="10" spans="19:23" ht="18.75" customHeight="1">
      <c r="S10" s="1" t="s">
        <v>1</v>
      </c>
      <c r="W10" s="1" t="s">
        <v>2</v>
      </c>
    </row>
    <row r="11" ht="18.75" customHeight="1"/>
    <row r="12" ht="18.75" customHeight="1">
      <c r="W12" s="1" t="s">
        <v>3</v>
      </c>
    </row>
    <row r="13" ht="18.75" customHeight="1"/>
    <row r="14" ht="18.75" customHeight="1"/>
    <row r="15" ht="18.75" customHeight="1">
      <c r="G15" s="1" t="s">
        <v>23</v>
      </c>
    </row>
    <row r="16" ht="18.75" customHeight="1"/>
    <row r="17" ht="18.75" customHeight="1"/>
    <row r="18" spans="3:37" ht="18.75" customHeight="1">
      <c r="C18" s="1" t="s">
        <v>12</v>
      </c>
      <c r="H18" s="188" t="s">
        <v>8</v>
      </c>
      <c r="I18" s="188"/>
      <c r="J18" s="188"/>
      <c r="K18" s="188"/>
      <c r="L18" s="188"/>
      <c r="M18" s="188"/>
      <c r="N18" s="188"/>
      <c r="O18" s="188"/>
      <c r="P18" s="1" t="s">
        <v>18</v>
      </c>
      <c r="W18" s="4"/>
      <c r="X18" s="4"/>
      <c r="Y18" s="4"/>
      <c r="Z18" s="4"/>
      <c r="AA18" s="4"/>
      <c r="AB18" s="4"/>
      <c r="AC18" s="4"/>
      <c r="AD18" s="4"/>
      <c r="AE18" s="4"/>
      <c r="AF18" s="4"/>
      <c r="AG18" s="4"/>
      <c r="AH18" s="4"/>
      <c r="AI18" s="4"/>
      <c r="AJ18" s="4"/>
      <c r="AK18" s="4"/>
    </row>
    <row r="19" spans="2:34" ht="18.75" customHeight="1">
      <c r="B19" s="2" t="s">
        <v>21</v>
      </c>
      <c r="C19" s="8"/>
      <c r="D19" s="8"/>
      <c r="E19" s="8"/>
      <c r="F19" s="8"/>
      <c r="G19" s="8"/>
      <c r="H19" s="8"/>
      <c r="I19" s="8"/>
      <c r="J19" s="8"/>
      <c r="K19" s="8"/>
      <c r="L19" s="8"/>
      <c r="M19" s="12" t="s">
        <v>19</v>
      </c>
      <c r="N19" s="188" t="s">
        <v>8</v>
      </c>
      <c r="O19" s="188"/>
      <c r="P19" s="188"/>
      <c r="Q19" s="188"/>
      <c r="R19" s="188"/>
      <c r="S19" s="188"/>
      <c r="T19" s="188"/>
      <c r="U19" s="188"/>
      <c r="V19" s="2" t="s">
        <v>20</v>
      </c>
      <c r="W19" s="8"/>
      <c r="X19" s="8"/>
      <c r="Y19" s="8"/>
      <c r="Z19" s="8"/>
      <c r="AA19" s="9"/>
      <c r="AB19" s="9"/>
      <c r="AC19" s="9"/>
      <c r="AD19" s="9"/>
      <c r="AE19" s="9"/>
      <c r="AF19" s="9"/>
      <c r="AG19" s="9"/>
      <c r="AH19" s="9"/>
    </row>
    <row r="20" spans="2:36" ht="18.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ht="18.75" customHeight="1"/>
    <row r="22" ht="18.75" customHeight="1"/>
    <row r="23" spans="2:36" ht="18.75" customHeight="1">
      <c r="B23" s="191" t="s">
        <v>7</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ht="18.75" customHeight="1"/>
    <row r="25" spans="7:31" ht="21.75" customHeight="1">
      <c r="G25" s="1" t="s">
        <v>13</v>
      </c>
      <c r="M25" s="186"/>
      <c r="N25" s="186"/>
      <c r="O25" s="186"/>
      <c r="P25" s="186"/>
      <c r="Q25" s="186"/>
      <c r="R25" s="186"/>
      <c r="S25" s="186"/>
      <c r="T25" s="186"/>
      <c r="U25" s="186"/>
      <c r="V25" s="186"/>
      <c r="W25" s="186"/>
      <c r="X25" s="186"/>
      <c r="Y25" s="186"/>
      <c r="Z25" s="186"/>
      <c r="AA25" s="186"/>
      <c r="AB25" s="186"/>
      <c r="AC25" s="186"/>
      <c r="AD25" s="186"/>
      <c r="AE25" s="186"/>
    </row>
    <row r="26" spans="13:31" ht="5.25" customHeight="1">
      <c r="M26" s="5"/>
      <c r="N26" s="5"/>
      <c r="O26" s="5"/>
      <c r="P26" s="5"/>
      <c r="Q26" s="5"/>
      <c r="R26" s="5"/>
      <c r="S26" s="5"/>
      <c r="T26" s="5"/>
      <c r="U26" s="5"/>
      <c r="V26" s="5"/>
      <c r="W26" s="5"/>
      <c r="X26" s="5"/>
      <c r="Y26" s="5"/>
      <c r="Z26" s="5"/>
      <c r="AA26" s="5"/>
      <c r="AB26" s="5"/>
      <c r="AC26" s="5"/>
      <c r="AD26" s="5"/>
      <c r="AE26" s="5"/>
    </row>
    <row r="27" spans="7:31" ht="21.75" customHeight="1">
      <c r="G27" s="1" t="s">
        <v>17</v>
      </c>
      <c r="M27" s="186"/>
      <c r="N27" s="186"/>
      <c r="O27" s="186"/>
      <c r="P27" s="186"/>
      <c r="Q27" s="186"/>
      <c r="R27" s="186"/>
      <c r="S27" s="186"/>
      <c r="T27" s="186"/>
      <c r="U27" s="186"/>
      <c r="V27" s="186"/>
      <c r="W27" s="186"/>
      <c r="X27" s="186"/>
      <c r="Y27" s="186"/>
      <c r="Z27" s="186"/>
      <c r="AA27" s="186"/>
      <c r="AB27" s="186"/>
      <c r="AC27" s="186"/>
      <c r="AD27" s="186"/>
      <c r="AE27" s="186"/>
    </row>
  </sheetData>
  <mergeCells count="6">
    <mergeCell ref="M25:AE25"/>
    <mergeCell ref="M27:AE27"/>
    <mergeCell ref="AA5:AI5"/>
    <mergeCell ref="H18:O18"/>
    <mergeCell ref="N19:U19"/>
    <mergeCell ref="B23:AJ23"/>
  </mergeCells>
  <printOptions horizontalCentered="1"/>
  <pageMargins left="0.8" right="0.48" top="1.1811023622047245"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33"/>
  <sheetViews>
    <sheetView workbookViewId="0" topLeftCell="A1">
      <selection activeCell="D11" sqref="D11"/>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row r="2" ht="18.75" customHeight="1">
      <c r="B2" s="6" t="s">
        <v>274</v>
      </c>
    </row>
    <row r="3" ht="18.75" customHeight="1"/>
    <row r="4" spans="27:35" ht="18.75" customHeight="1">
      <c r="AA4" s="2"/>
      <c r="AB4" s="2"/>
      <c r="AC4" s="2"/>
      <c r="AD4" s="2"/>
      <c r="AE4" s="2"/>
      <c r="AF4" s="2"/>
      <c r="AG4" s="2"/>
      <c r="AH4" s="2"/>
      <c r="AI4" s="2"/>
    </row>
    <row r="5" spans="27:35" ht="18.75" customHeight="1">
      <c r="AA5" s="187" t="s">
        <v>8</v>
      </c>
      <c r="AB5" s="187"/>
      <c r="AC5" s="187"/>
      <c r="AD5" s="187"/>
      <c r="AE5" s="187"/>
      <c r="AF5" s="187"/>
      <c r="AG5" s="187"/>
      <c r="AH5" s="187"/>
      <c r="AI5" s="187"/>
    </row>
    <row r="6" ht="18.75" customHeight="1"/>
    <row r="7" ht="18.75" customHeight="1"/>
    <row r="8" spans="5:17" ht="18.75" customHeight="1">
      <c r="E8" s="187" t="s">
        <v>14</v>
      </c>
      <c r="F8" s="187"/>
      <c r="G8" s="187"/>
      <c r="H8" s="187"/>
      <c r="I8" s="187"/>
      <c r="J8" s="187"/>
      <c r="K8" s="187"/>
      <c r="L8" s="187"/>
      <c r="Q8" s="1" t="s">
        <v>4</v>
      </c>
    </row>
    <row r="9" ht="18.75" customHeight="1"/>
    <row r="10" spans="19:23" ht="18.75" customHeight="1">
      <c r="S10" s="1" t="s">
        <v>1</v>
      </c>
      <c r="W10" s="1" t="s">
        <v>2</v>
      </c>
    </row>
    <row r="11" ht="18.75" customHeight="1"/>
    <row r="12" ht="18.75" customHeight="1">
      <c r="W12" s="1" t="s">
        <v>3</v>
      </c>
    </row>
    <row r="13" ht="18.75" customHeight="1"/>
    <row r="14" ht="18.75" customHeight="1"/>
    <row r="15" ht="18.75" customHeight="1">
      <c r="I15" s="1" t="s">
        <v>277</v>
      </c>
    </row>
    <row r="16" ht="18.75" customHeight="1"/>
    <row r="17" ht="18.75" customHeight="1"/>
    <row r="18" spans="3:36" ht="18.75" customHeight="1">
      <c r="C18" s="188" t="s">
        <v>8</v>
      </c>
      <c r="D18" s="188"/>
      <c r="E18" s="188"/>
      <c r="F18" s="188"/>
      <c r="G18" s="188"/>
      <c r="H18" s="188"/>
      <c r="I18" s="188"/>
      <c r="J18" s="188"/>
      <c r="K18" s="1" t="s">
        <v>275</v>
      </c>
      <c r="V18" s="4"/>
      <c r="W18" s="4"/>
      <c r="X18" s="4"/>
      <c r="Y18" s="4"/>
      <c r="Z18" s="4"/>
      <c r="AA18" s="4"/>
      <c r="AB18" s="4"/>
      <c r="AC18" s="4"/>
      <c r="AD18" s="4"/>
      <c r="AE18" s="4"/>
      <c r="AF18" s="4"/>
      <c r="AG18" s="4"/>
      <c r="AH18" s="4"/>
      <c r="AI18" s="4"/>
      <c r="AJ18" s="4"/>
    </row>
    <row r="19" spans="2:36" ht="18.75" customHeight="1">
      <c r="B19" s="2" t="s">
        <v>276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2:36" ht="18.75"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ht="18.75" customHeight="1"/>
    <row r="22" ht="18.75" customHeight="1"/>
    <row r="23" spans="2:36" ht="18.75" customHeight="1">
      <c r="B23" s="191" t="s">
        <v>7</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ht="18.75" customHeight="1"/>
    <row r="25" ht="18.75" customHeight="1"/>
    <row r="26" spans="8:33" ht="21.75" customHeight="1">
      <c r="H26" s="1" t="s">
        <v>13</v>
      </c>
      <c r="O26" s="186"/>
      <c r="P26" s="186"/>
      <c r="Q26" s="186"/>
      <c r="R26" s="186"/>
      <c r="S26" s="186"/>
      <c r="T26" s="186"/>
      <c r="U26" s="186"/>
      <c r="V26" s="186"/>
      <c r="W26" s="186"/>
      <c r="X26" s="186"/>
      <c r="Y26" s="186"/>
      <c r="Z26" s="186"/>
      <c r="AA26" s="186"/>
      <c r="AB26" s="186"/>
      <c r="AC26" s="186"/>
      <c r="AD26" s="186"/>
      <c r="AE26" s="186"/>
      <c r="AF26" s="186"/>
      <c r="AG26" s="186"/>
    </row>
    <row r="27" spans="15:33" ht="5.25" customHeight="1">
      <c r="O27" s="5"/>
      <c r="P27" s="5"/>
      <c r="Q27" s="5"/>
      <c r="R27" s="5"/>
      <c r="S27" s="5"/>
      <c r="T27" s="5"/>
      <c r="U27" s="5"/>
      <c r="V27" s="5"/>
      <c r="W27" s="5"/>
      <c r="X27" s="5"/>
      <c r="Y27" s="5"/>
      <c r="Z27" s="5"/>
      <c r="AA27" s="5"/>
      <c r="AB27" s="5"/>
      <c r="AC27" s="5"/>
      <c r="AD27" s="5"/>
      <c r="AE27" s="5"/>
      <c r="AF27" s="5"/>
      <c r="AG27" s="5"/>
    </row>
    <row r="28" spans="8:33" ht="21.75" customHeight="1">
      <c r="H28" s="1" t="s">
        <v>17</v>
      </c>
      <c r="O28" s="186"/>
      <c r="P28" s="186"/>
      <c r="Q28" s="186"/>
      <c r="R28" s="186"/>
      <c r="S28" s="186"/>
      <c r="T28" s="186"/>
      <c r="U28" s="186"/>
      <c r="V28" s="186"/>
      <c r="W28" s="186"/>
      <c r="X28" s="186"/>
      <c r="Y28" s="186"/>
      <c r="Z28" s="186"/>
      <c r="AA28" s="186"/>
      <c r="AB28" s="186"/>
      <c r="AC28" s="186"/>
      <c r="AD28" s="186"/>
      <c r="AE28" s="186"/>
      <c r="AF28" s="186"/>
      <c r="AG28" s="186"/>
    </row>
    <row r="29" spans="15:33" ht="21.75" customHeight="1">
      <c r="O29" s="5"/>
      <c r="P29" s="5"/>
      <c r="Q29" s="5"/>
      <c r="R29" s="5"/>
      <c r="S29" s="5"/>
      <c r="T29" s="5"/>
      <c r="U29" s="5"/>
      <c r="V29" s="5"/>
      <c r="W29" s="5"/>
      <c r="X29" s="5"/>
      <c r="Y29" s="5"/>
      <c r="Z29" s="5"/>
      <c r="AA29" s="5"/>
      <c r="AB29" s="5"/>
      <c r="AC29" s="5"/>
      <c r="AD29" s="5"/>
      <c r="AE29" s="5"/>
      <c r="AF29" s="5"/>
      <c r="AG29" s="5"/>
    </row>
    <row r="30" spans="15:33" ht="21.75" customHeight="1">
      <c r="O30" s="5"/>
      <c r="P30" s="5"/>
      <c r="Q30" s="5"/>
      <c r="R30" s="5"/>
      <c r="S30" s="5"/>
      <c r="T30" s="5"/>
      <c r="U30" s="5"/>
      <c r="V30" s="5"/>
      <c r="W30" s="5"/>
      <c r="X30" s="5"/>
      <c r="Y30" s="5"/>
      <c r="Z30" s="5"/>
      <c r="AA30" s="5"/>
      <c r="AB30" s="5"/>
      <c r="AC30" s="5"/>
      <c r="AD30" s="5"/>
      <c r="AE30" s="5"/>
      <c r="AF30" s="5"/>
      <c r="AG30" s="5"/>
    </row>
    <row r="31" spans="15:33" ht="21.75" customHeight="1">
      <c r="O31" s="5"/>
      <c r="P31" s="5"/>
      <c r="Q31" s="5"/>
      <c r="R31" s="5"/>
      <c r="S31" s="5"/>
      <c r="T31" s="5"/>
      <c r="U31" s="5"/>
      <c r="V31" s="5"/>
      <c r="W31" s="5"/>
      <c r="X31" s="5"/>
      <c r="Y31" s="5"/>
      <c r="Z31" s="5"/>
      <c r="AA31" s="5"/>
      <c r="AB31" s="5"/>
      <c r="AC31" s="5"/>
      <c r="AD31" s="5"/>
      <c r="AE31" s="5"/>
      <c r="AF31" s="5"/>
      <c r="AG31" s="5"/>
    </row>
    <row r="32" spans="15:33" ht="21.75" customHeight="1">
      <c r="O32" s="5"/>
      <c r="P32" s="5"/>
      <c r="Q32" s="5"/>
      <c r="R32" s="5"/>
      <c r="S32" s="5"/>
      <c r="T32" s="5"/>
      <c r="U32" s="5"/>
      <c r="V32" s="5"/>
      <c r="W32" s="5"/>
      <c r="X32" s="5"/>
      <c r="Y32" s="5"/>
      <c r="Z32" s="5"/>
      <c r="AA32" s="5"/>
      <c r="AB32" s="5"/>
      <c r="AC32" s="5"/>
      <c r="AD32" s="5"/>
      <c r="AE32" s="5"/>
      <c r="AF32" s="5"/>
      <c r="AG32" s="5"/>
    </row>
    <row r="33" spans="15:33" ht="21.75" customHeight="1">
      <c r="O33" s="5"/>
      <c r="P33" s="5"/>
      <c r="Q33" s="5"/>
      <c r="R33" s="5"/>
      <c r="S33" s="5"/>
      <c r="T33" s="5"/>
      <c r="U33" s="5"/>
      <c r="V33" s="5"/>
      <c r="W33" s="5"/>
      <c r="X33" s="5"/>
      <c r="Y33" s="5"/>
      <c r="Z33" s="5"/>
      <c r="AA33" s="5"/>
      <c r="AB33" s="5"/>
      <c r="AC33" s="5"/>
      <c r="AD33" s="5"/>
      <c r="AE33" s="5"/>
      <c r="AF33" s="5"/>
      <c r="AG33" s="5"/>
    </row>
  </sheetData>
  <mergeCells count="6">
    <mergeCell ref="O28:AG28"/>
    <mergeCell ref="AA5:AI5"/>
    <mergeCell ref="C18:J18"/>
    <mergeCell ref="B23:AJ23"/>
    <mergeCell ref="O26:AG26"/>
    <mergeCell ref="E8:L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K27"/>
  <sheetViews>
    <sheetView workbookViewId="0" topLeftCell="A1">
      <selection activeCell="AP18" sqref="AP18"/>
    </sheetView>
  </sheetViews>
  <sheetFormatPr defaultColWidth="9.00390625" defaultRowHeight="13.5"/>
  <cols>
    <col min="1" max="5" width="2.375" style="1" customWidth="1"/>
    <col min="6" max="6" width="3.375" style="1" customWidth="1"/>
    <col min="7" max="11" width="2.375" style="1" customWidth="1"/>
    <col min="12" max="14" width="2.625" style="1" customWidth="1"/>
    <col min="15" max="53" width="2.375" style="1" customWidth="1"/>
    <col min="54" max="16384" width="9.00390625" style="1" customWidth="1"/>
  </cols>
  <sheetData>
    <row r="1" ht="18.75" customHeight="1"/>
    <row r="2" ht="18.75" customHeight="1">
      <c r="B2" s="6" t="s">
        <v>16</v>
      </c>
    </row>
    <row r="3" ht="18.75" customHeight="1"/>
    <row r="4" spans="27:35" ht="18.75" customHeight="1">
      <c r="AA4" s="2"/>
      <c r="AB4" s="2"/>
      <c r="AC4" s="2"/>
      <c r="AD4" s="2"/>
      <c r="AE4" s="2"/>
      <c r="AF4" s="2"/>
      <c r="AG4" s="2"/>
      <c r="AH4" s="2"/>
      <c r="AI4" s="2"/>
    </row>
    <row r="5" spans="28:36" ht="18.75" customHeight="1">
      <c r="AB5" s="187" t="s">
        <v>8</v>
      </c>
      <c r="AC5" s="187"/>
      <c r="AD5" s="187"/>
      <c r="AE5" s="187"/>
      <c r="AF5" s="187"/>
      <c r="AG5" s="187"/>
      <c r="AH5" s="187"/>
      <c r="AI5" s="187"/>
      <c r="AJ5" s="187"/>
    </row>
    <row r="6" ht="18.75" customHeight="1"/>
    <row r="7" ht="18.75" customHeight="1"/>
    <row r="8" spans="5:17" ht="18.75" customHeight="1">
      <c r="E8" s="1" t="s">
        <v>6</v>
      </c>
      <c r="Q8" s="1" t="s">
        <v>4</v>
      </c>
    </row>
    <row r="9" ht="18.75" customHeight="1">
      <c r="E9" s="1" t="s">
        <v>0</v>
      </c>
    </row>
    <row r="10" spans="19:23" ht="18.75" customHeight="1">
      <c r="S10" s="1" t="s">
        <v>1</v>
      </c>
      <c r="W10" s="1" t="s">
        <v>2</v>
      </c>
    </row>
    <row r="11" ht="18.75" customHeight="1"/>
    <row r="12" ht="18.75" customHeight="1">
      <c r="W12" s="1" t="s">
        <v>3</v>
      </c>
    </row>
    <row r="13" ht="18.75" customHeight="1"/>
    <row r="14" ht="18.75" customHeight="1"/>
    <row r="15" ht="18.75" customHeight="1">
      <c r="F15" s="1" t="s">
        <v>24</v>
      </c>
    </row>
    <row r="16" ht="18.75" customHeight="1"/>
    <row r="17" ht="18.75" customHeight="1"/>
    <row r="18" spans="3:37" ht="18.75" customHeight="1">
      <c r="C18" s="1" t="s">
        <v>12</v>
      </c>
      <c r="H18" s="188" t="s">
        <v>8</v>
      </c>
      <c r="I18" s="188"/>
      <c r="J18" s="188"/>
      <c r="K18" s="188"/>
      <c r="L18" s="188"/>
      <c r="M18" s="188"/>
      <c r="N18" s="188"/>
      <c r="O18" s="188"/>
      <c r="P18" s="1" t="s">
        <v>22</v>
      </c>
      <c r="W18" s="4"/>
      <c r="X18" s="4"/>
      <c r="Y18" s="4"/>
      <c r="Z18" s="4"/>
      <c r="AA18" s="4"/>
      <c r="AB18" s="4"/>
      <c r="AC18" s="4"/>
      <c r="AD18" s="4"/>
      <c r="AE18" s="4"/>
      <c r="AF18" s="4"/>
      <c r="AG18" s="4"/>
      <c r="AH18" s="4"/>
      <c r="AI18" s="4"/>
      <c r="AJ18" s="4"/>
      <c r="AK18" s="4"/>
    </row>
    <row r="19" spans="2:36" ht="18.75" customHeight="1">
      <c r="B19" s="2" t="s">
        <v>25</v>
      </c>
      <c r="C19" s="8"/>
      <c r="D19" s="8"/>
      <c r="E19" s="8"/>
      <c r="F19" s="8"/>
      <c r="G19" s="8"/>
      <c r="H19" s="8"/>
      <c r="I19" s="8"/>
      <c r="J19" s="8"/>
      <c r="K19" s="8"/>
      <c r="L19" s="8"/>
      <c r="M19" s="8"/>
      <c r="N19" s="8"/>
      <c r="O19" s="8"/>
      <c r="P19" s="8"/>
      <c r="Q19" s="8"/>
      <c r="R19" s="8"/>
      <c r="S19" s="8"/>
      <c r="T19" s="8"/>
      <c r="U19" s="8"/>
      <c r="V19" s="8"/>
      <c r="W19" s="8"/>
      <c r="X19" s="8"/>
      <c r="Y19" s="8"/>
      <c r="Z19" s="8"/>
      <c r="AA19" s="8"/>
      <c r="AB19" s="8"/>
      <c r="AC19" s="9"/>
      <c r="AD19" s="9"/>
      <c r="AE19" s="9"/>
      <c r="AF19" s="9"/>
      <c r="AG19" s="9"/>
      <c r="AH19" s="9"/>
      <c r="AI19" s="9"/>
      <c r="AJ19" s="9"/>
    </row>
    <row r="20" spans="2:36" ht="18.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ht="18.75" customHeight="1"/>
    <row r="22" ht="18.75" customHeight="1"/>
    <row r="23" spans="2:36" ht="18.75" customHeight="1">
      <c r="B23" s="191" t="s">
        <v>7</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ht="18.75" customHeight="1"/>
    <row r="25" spans="5:29" ht="21.75" customHeight="1">
      <c r="E25" s="1" t="s">
        <v>13</v>
      </c>
      <c r="K25" s="186"/>
      <c r="L25" s="186"/>
      <c r="M25" s="186"/>
      <c r="N25" s="186"/>
      <c r="O25" s="186"/>
      <c r="P25" s="186"/>
      <c r="Q25" s="186"/>
      <c r="R25" s="186"/>
      <c r="S25" s="186"/>
      <c r="T25" s="186"/>
      <c r="U25" s="186"/>
      <c r="V25" s="186"/>
      <c r="W25" s="186"/>
      <c r="X25" s="186"/>
      <c r="Y25" s="186"/>
      <c r="Z25" s="186"/>
      <c r="AA25" s="186"/>
      <c r="AB25" s="186"/>
      <c r="AC25" s="186"/>
    </row>
    <row r="26" spans="11:29" ht="5.25" customHeight="1">
      <c r="K26" s="5"/>
      <c r="L26" s="5"/>
      <c r="M26" s="5"/>
      <c r="N26" s="5"/>
      <c r="O26" s="5"/>
      <c r="P26" s="5"/>
      <c r="Q26" s="5"/>
      <c r="R26" s="5"/>
      <c r="S26" s="5"/>
      <c r="T26" s="5"/>
      <c r="U26" s="5"/>
      <c r="V26" s="5"/>
      <c r="W26" s="5"/>
      <c r="X26" s="5"/>
      <c r="Y26" s="5"/>
      <c r="Z26" s="5"/>
      <c r="AA26" s="5"/>
      <c r="AB26" s="5"/>
      <c r="AC26" s="5"/>
    </row>
    <row r="27" spans="5:29" ht="21.75" customHeight="1">
      <c r="E27" s="1" t="s">
        <v>17</v>
      </c>
      <c r="K27" s="186"/>
      <c r="L27" s="186"/>
      <c r="M27" s="186"/>
      <c r="N27" s="186"/>
      <c r="O27" s="186"/>
      <c r="P27" s="186"/>
      <c r="Q27" s="186"/>
      <c r="R27" s="186"/>
      <c r="S27" s="186"/>
      <c r="T27" s="186"/>
      <c r="U27" s="186"/>
      <c r="V27" s="186"/>
      <c r="W27" s="186"/>
      <c r="X27" s="186"/>
      <c r="Y27" s="186"/>
      <c r="Z27" s="186"/>
      <c r="AA27" s="186"/>
      <c r="AB27" s="186"/>
      <c r="AC27" s="186"/>
    </row>
  </sheetData>
  <mergeCells count="5">
    <mergeCell ref="B23:AJ23"/>
    <mergeCell ref="K25:AC25"/>
    <mergeCell ref="K27:AC27"/>
    <mergeCell ref="AB5:AJ5"/>
    <mergeCell ref="H18:O1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2"/>
  <dimension ref="A1:I41"/>
  <sheetViews>
    <sheetView workbookViewId="0" topLeftCell="A13">
      <selection activeCell="A24" sqref="A24:H24"/>
    </sheetView>
  </sheetViews>
  <sheetFormatPr defaultColWidth="9.00390625" defaultRowHeight="13.5"/>
  <cols>
    <col min="1" max="2" width="9.00390625" style="182" customWidth="1"/>
    <col min="3" max="3" width="8.125" style="182" customWidth="1"/>
    <col min="4" max="16384" width="9.00390625" style="182" customWidth="1"/>
  </cols>
  <sheetData>
    <row r="1" spans="8:9" ht="18" customHeight="1">
      <c r="H1" s="273" t="s">
        <v>351</v>
      </c>
      <c r="I1" s="273"/>
    </row>
    <row r="2" spans="1:9" ht="18.75" customHeight="1">
      <c r="A2" s="274" t="s">
        <v>352</v>
      </c>
      <c r="B2" s="274"/>
      <c r="C2" s="274"/>
      <c r="D2" s="274"/>
      <c r="E2" s="274"/>
      <c r="F2" s="274"/>
      <c r="G2" s="274"/>
      <c r="H2" s="274"/>
      <c r="I2" s="274"/>
    </row>
    <row r="3" spans="1:9" ht="18" customHeight="1">
      <c r="A3" s="183"/>
      <c r="B3" s="183"/>
      <c r="C3" s="183"/>
      <c r="D3" s="183"/>
      <c r="E3" s="183"/>
      <c r="F3" s="183"/>
      <c r="G3" s="183"/>
      <c r="H3" s="183"/>
      <c r="I3" s="183"/>
    </row>
    <row r="4" spans="1:9" ht="20.25">
      <c r="A4" s="183"/>
      <c r="B4" s="183"/>
      <c r="C4" s="183"/>
      <c r="D4" s="183"/>
      <c r="E4" s="183"/>
      <c r="F4" s="183"/>
      <c r="G4" s="183"/>
      <c r="H4" s="183"/>
      <c r="I4" s="183"/>
    </row>
    <row r="5" ht="18" customHeight="1"/>
    <row r="6" spans="1:3" ht="18" customHeight="1">
      <c r="A6" s="270"/>
      <c r="B6" s="270"/>
      <c r="C6" s="270"/>
    </row>
    <row r="7" spans="1:8" ht="18" customHeight="1">
      <c r="A7" s="271" t="s">
        <v>353</v>
      </c>
      <c r="B7" s="271"/>
      <c r="C7" s="271"/>
      <c r="D7" s="271"/>
      <c r="E7" s="271"/>
      <c r="F7" s="271"/>
      <c r="G7" s="271"/>
      <c r="H7" s="271"/>
    </row>
    <row r="8" ht="18" customHeight="1"/>
    <row r="9" spans="1:3" ht="18" customHeight="1">
      <c r="A9" s="184"/>
      <c r="B9" s="184"/>
      <c r="C9" s="184"/>
    </row>
    <row r="10" spans="1:8" ht="18" customHeight="1">
      <c r="A10" s="271" t="s">
        <v>354</v>
      </c>
      <c r="B10" s="271"/>
      <c r="C10" s="271"/>
      <c r="D10" s="271"/>
      <c r="E10" s="271"/>
      <c r="F10" s="271"/>
      <c r="G10" s="271"/>
      <c r="H10" s="271"/>
    </row>
    <row r="11" spans="1:3" ht="18" customHeight="1">
      <c r="A11" s="184"/>
      <c r="B11" s="184"/>
      <c r="C11" s="184"/>
    </row>
    <row r="12" ht="18" customHeight="1"/>
    <row r="13" spans="1:8" ht="18" customHeight="1">
      <c r="A13" s="271" t="s">
        <v>355</v>
      </c>
      <c r="B13" s="271"/>
      <c r="C13" s="271"/>
      <c r="D13" s="271"/>
      <c r="E13" s="271"/>
      <c r="F13" s="271"/>
      <c r="G13" s="271"/>
      <c r="H13" s="271"/>
    </row>
    <row r="14" spans="1:8" ht="18" customHeight="1">
      <c r="A14" s="271" t="s">
        <v>356</v>
      </c>
      <c r="B14" s="271"/>
      <c r="C14" s="271"/>
      <c r="D14" s="271"/>
      <c r="E14" s="271"/>
      <c r="F14" s="271"/>
      <c r="G14" s="271"/>
      <c r="H14" s="271"/>
    </row>
    <row r="15" ht="18" customHeight="1"/>
    <row r="16" ht="18" customHeight="1"/>
    <row r="17" spans="1:9" ht="18" customHeight="1">
      <c r="A17" s="271" t="s">
        <v>357</v>
      </c>
      <c r="B17" s="271"/>
      <c r="C17" s="271"/>
      <c r="D17" s="271"/>
      <c r="E17" s="271"/>
      <c r="F17" s="271"/>
      <c r="G17" s="271"/>
      <c r="H17" s="271"/>
      <c r="I17" s="184"/>
    </row>
    <row r="18" ht="18" customHeight="1"/>
    <row r="19" ht="18" customHeight="1"/>
    <row r="20" spans="1:8" ht="18" customHeight="1">
      <c r="A20" s="271" t="s">
        <v>358</v>
      </c>
      <c r="B20" s="271"/>
      <c r="C20" s="271"/>
      <c r="D20" s="271"/>
      <c r="E20" s="271"/>
      <c r="F20" s="271"/>
      <c r="G20" s="271"/>
      <c r="H20" s="271"/>
    </row>
    <row r="21" ht="18" customHeight="1"/>
    <row r="22" ht="18" customHeight="1"/>
    <row r="23" spans="1:8" ht="18" customHeight="1">
      <c r="A23" s="271" t="s">
        <v>359</v>
      </c>
      <c r="B23" s="271"/>
      <c r="C23" s="271"/>
      <c r="D23" s="271"/>
      <c r="E23" s="271"/>
      <c r="F23" s="271"/>
      <c r="G23" s="271"/>
      <c r="H23" s="271"/>
    </row>
    <row r="24" spans="1:8" ht="18" customHeight="1">
      <c r="A24" s="272" t="s">
        <v>360</v>
      </c>
      <c r="B24" s="272"/>
      <c r="C24" s="272"/>
      <c r="D24" s="272"/>
      <c r="E24" s="272"/>
      <c r="F24" s="272"/>
      <c r="G24" s="272"/>
      <c r="H24" s="272"/>
    </row>
    <row r="25" ht="18" customHeight="1"/>
    <row r="26" ht="18" customHeight="1"/>
    <row r="27" ht="18" customHeight="1"/>
    <row r="28" spans="1:9" ht="18" customHeight="1">
      <c r="A28" s="184" t="s">
        <v>361</v>
      </c>
      <c r="B28" s="184"/>
      <c r="C28" s="184"/>
      <c r="D28" s="184"/>
      <c r="E28" s="184"/>
      <c r="F28" s="184"/>
      <c r="G28" s="184"/>
      <c r="H28" s="184"/>
      <c r="I28" s="184"/>
    </row>
    <row r="29" ht="18" customHeight="1">
      <c r="A29" s="182" t="s">
        <v>366</v>
      </c>
    </row>
    <row r="30" ht="18" customHeight="1">
      <c r="A30" s="182" t="s">
        <v>367</v>
      </c>
    </row>
    <row r="31" ht="18" customHeight="1"/>
    <row r="32" ht="18" customHeight="1"/>
    <row r="33" spans="1:9" ht="18" customHeight="1">
      <c r="A33" s="184" t="s">
        <v>362</v>
      </c>
      <c r="B33" s="184"/>
      <c r="C33" s="184"/>
      <c r="D33" s="184"/>
      <c r="E33" s="184"/>
      <c r="F33" s="184"/>
      <c r="G33" s="184"/>
      <c r="H33" s="184"/>
      <c r="I33" s="184"/>
    </row>
    <row r="34" ht="18" customHeight="1"/>
    <row r="35" ht="18" customHeight="1"/>
    <row r="36" spans="1:9" ht="18" customHeight="1">
      <c r="A36" s="270" t="s">
        <v>363</v>
      </c>
      <c r="B36" s="270"/>
      <c r="C36" s="270"/>
      <c r="D36" s="270"/>
      <c r="E36" s="270"/>
      <c r="F36" s="270"/>
      <c r="G36" s="270"/>
      <c r="H36" s="270"/>
      <c r="I36" s="270"/>
    </row>
    <row r="37" ht="18" customHeight="1"/>
    <row r="38" ht="18" customHeight="1"/>
    <row r="39" spans="1:9" ht="18" customHeight="1">
      <c r="A39" s="270" t="s">
        <v>364</v>
      </c>
      <c r="B39" s="270"/>
      <c r="C39" s="270"/>
      <c r="D39" s="270"/>
      <c r="E39" s="270"/>
      <c r="F39" s="270"/>
      <c r="G39" s="270"/>
      <c r="H39" s="270"/>
      <c r="I39" s="270"/>
    </row>
    <row r="40" spans="1:9" ht="18" customHeight="1">
      <c r="A40" s="272"/>
      <c r="B40" s="272"/>
      <c r="C40" s="272"/>
      <c r="D40" s="272"/>
      <c r="E40" s="272"/>
      <c r="F40" s="272"/>
      <c r="G40" s="272"/>
      <c r="H40" s="272"/>
      <c r="I40" s="272"/>
    </row>
    <row r="41" spans="1:9" ht="18" customHeight="1">
      <c r="A41" s="270" t="s">
        <v>365</v>
      </c>
      <c r="B41" s="270"/>
      <c r="C41" s="270"/>
      <c r="D41" s="270"/>
      <c r="E41" s="270"/>
      <c r="F41" s="270"/>
      <c r="G41" s="270"/>
      <c r="H41" s="270"/>
      <c r="I41" s="270"/>
    </row>
  </sheetData>
  <mergeCells count="15">
    <mergeCell ref="H1:I1"/>
    <mergeCell ref="A2:I2"/>
    <mergeCell ref="A6:C6"/>
    <mergeCell ref="A17:H17"/>
    <mergeCell ref="A7:H7"/>
    <mergeCell ref="A10:H10"/>
    <mergeCell ref="A13:H13"/>
    <mergeCell ref="A14:H14"/>
    <mergeCell ref="A41:I41"/>
    <mergeCell ref="A36:I36"/>
    <mergeCell ref="A20:H20"/>
    <mergeCell ref="A23:H23"/>
    <mergeCell ref="A24:H24"/>
    <mergeCell ref="A40:I40"/>
    <mergeCell ref="A39:I39"/>
  </mergeCells>
  <printOptions horizontalCentered="1"/>
  <pageMargins left="0.984251968503937" right="0.984251968503937" top="0.7874015748031497" bottom="0.984251968503937" header="0.7874015748031497" footer="0.5118110236220472"/>
  <pageSetup horizontalDpi="600" verticalDpi="600" orientation="portrait" paperSize="9" r:id="rId3"/>
  <headerFooter alignWithMargins="0">
    <oddHeader>&amp;L&amp;"ＭＳ 明朝,標準"&amp;8　　様式１７</oddHeader>
  </headerFooter>
  <legacyDrawing r:id="rId2"/>
</worksheet>
</file>

<file path=xl/worksheets/sheet2.xml><?xml version="1.0" encoding="utf-8"?>
<worksheet xmlns="http://schemas.openxmlformats.org/spreadsheetml/2006/main" xmlns:r="http://schemas.openxmlformats.org/officeDocument/2006/relationships">
  <dimension ref="B1:AJ42"/>
  <sheetViews>
    <sheetView workbookViewId="0" topLeftCell="A1">
      <selection activeCell="I3" sqref="I3"/>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c r="B1" s="6" t="s">
        <v>286</v>
      </c>
    </row>
    <row r="2" ht="18.75" customHeight="1"/>
    <row r="3" spans="27:35" ht="18.75" customHeight="1">
      <c r="AA3" s="2"/>
      <c r="AB3" s="2"/>
      <c r="AC3" s="2"/>
      <c r="AD3" s="2"/>
      <c r="AE3" s="2"/>
      <c r="AF3" s="2"/>
      <c r="AG3" s="2"/>
      <c r="AH3" s="2"/>
      <c r="AI3" s="2"/>
    </row>
    <row r="4" spans="27:35" ht="18.75" customHeight="1">
      <c r="AA4" s="187" t="s">
        <v>8</v>
      </c>
      <c r="AB4" s="187"/>
      <c r="AC4" s="187"/>
      <c r="AD4" s="187"/>
      <c r="AE4" s="187"/>
      <c r="AF4" s="187"/>
      <c r="AG4" s="187"/>
      <c r="AH4" s="187"/>
      <c r="AI4" s="187"/>
    </row>
    <row r="5" ht="18.75" customHeight="1"/>
    <row r="6" ht="18.75" customHeight="1">
      <c r="E6" s="1" t="s">
        <v>6</v>
      </c>
    </row>
    <row r="7" spans="5:17" ht="18.75" customHeight="1">
      <c r="E7" s="1" t="s">
        <v>0</v>
      </c>
      <c r="Q7" s="1" t="s">
        <v>4</v>
      </c>
    </row>
    <row r="8" ht="18.75" customHeight="1"/>
    <row r="9" spans="19:23" ht="18.75" customHeight="1">
      <c r="S9" s="1" t="s">
        <v>1</v>
      </c>
      <c r="W9" s="1" t="s">
        <v>2</v>
      </c>
    </row>
    <row r="10" ht="18.75" customHeight="1"/>
    <row r="11" ht="18.75" customHeight="1">
      <c r="W11" s="1" t="s">
        <v>3</v>
      </c>
    </row>
    <row r="12" ht="18.75" customHeight="1"/>
    <row r="13" ht="18.75" customHeight="1"/>
    <row r="14" ht="18.75" customHeight="1">
      <c r="I14" s="1" t="s">
        <v>287</v>
      </c>
    </row>
    <row r="15" ht="18.75" customHeight="1"/>
    <row r="16" ht="18.75" customHeight="1"/>
    <row r="17" spans="3:36" ht="18.75" customHeight="1">
      <c r="C17" s="188" t="s">
        <v>8</v>
      </c>
      <c r="D17" s="188"/>
      <c r="E17" s="188"/>
      <c r="F17" s="188"/>
      <c r="G17" s="188"/>
      <c r="H17" s="188"/>
      <c r="I17" s="188"/>
      <c r="J17" s="188"/>
      <c r="K17" s="1" t="s">
        <v>288</v>
      </c>
      <c r="V17" s="4"/>
      <c r="W17" s="4"/>
      <c r="X17" s="4"/>
      <c r="Y17" s="4"/>
      <c r="Z17" s="4"/>
      <c r="AA17" s="4"/>
      <c r="AB17" s="4"/>
      <c r="AC17" s="4"/>
      <c r="AD17" s="4"/>
      <c r="AE17" s="4"/>
      <c r="AF17" s="4"/>
      <c r="AG17" s="4"/>
      <c r="AH17" s="4"/>
      <c r="AI17" s="4"/>
      <c r="AJ17" s="4"/>
    </row>
    <row r="18" spans="2:36" ht="18.75" customHeight="1">
      <c r="B18" s="11" t="s">
        <v>289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2:36" ht="18.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ht="18.75" customHeight="1"/>
    <row r="21" ht="18.75" customHeight="1"/>
    <row r="22" spans="2:36" ht="18.75" customHeight="1">
      <c r="B22" s="191" t="s">
        <v>7</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row>
    <row r="23" ht="18.75" customHeight="1"/>
    <row r="24" ht="18.75" customHeight="1"/>
    <row r="25" spans="8:33" ht="21.75" customHeight="1">
      <c r="H25" s="1" t="s">
        <v>13</v>
      </c>
      <c r="O25" s="186"/>
      <c r="P25" s="186"/>
      <c r="Q25" s="186"/>
      <c r="R25" s="186"/>
      <c r="S25" s="186"/>
      <c r="T25" s="186"/>
      <c r="U25" s="186"/>
      <c r="V25" s="186"/>
      <c r="W25" s="186"/>
      <c r="X25" s="186"/>
      <c r="Y25" s="186"/>
      <c r="Z25" s="186"/>
      <c r="AA25" s="186"/>
      <c r="AB25" s="186"/>
      <c r="AC25" s="186"/>
      <c r="AD25" s="186"/>
      <c r="AE25" s="186"/>
      <c r="AF25" s="186"/>
      <c r="AG25" s="186"/>
    </row>
    <row r="26" spans="15:33" ht="5.25" customHeight="1">
      <c r="O26" s="5"/>
      <c r="P26" s="5"/>
      <c r="Q26" s="5"/>
      <c r="R26" s="5"/>
      <c r="S26" s="5"/>
      <c r="T26" s="5"/>
      <c r="U26" s="5"/>
      <c r="V26" s="5"/>
      <c r="W26" s="5"/>
      <c r="X26" s="5"/>
      <c r="Y26" s="5"/>
      <c r="Z26" s="5"/>
      <c r="AA26" s="5"/>
      <c r="AB26" s="5"/>
      <c r="AC26" s="5"/>
      <c r="AD26" s="5"/>
      <c r="AE26" s="5"/>
      <c r="AF26" s="5"/>
      <c r="AG26" s="5"/>
    </row>
    <row r="27" spans="8:33" ht="21.75" customHeight="1">
      <c r="H27" s="1" t="s">
        <v>17</v>
      </c>
      <c r="O27" s="186"/>
      <c r="P27" s="186"/>
      <c r="Q27" s="186"/>
      <c r="R27" s="186"/>
      <c r="S27" s="186"/>
      <c r="T27" s="186"/>
      <c r="U27" s="186"/>
      <c r="V27" s="186"/>
      <c r="W27" s="186"/>
      <c r="X27" s="186"/>
      <c r="Y27" s="186"/>
      <c r="Z27" s="186"/>
      <c r="AA27" s="186"/>
      <c r="AB27" s="186"/>
      <c r="AC27" s="186"/>
      <c r="AD27" s="186"/>
      <c r="AE27" s="186"/>
      <c r="AF27" s="186"/>
      <c r="AG27" s="186"/>
    </row>
    <row r="28" spans="15:33" ht="5.25" customHeight="1">
      <c r="O28" s="5"/>
      <c r="P28" s="5"/>
      <c r="Q28" s="5"/>
      <c r="R28" s="5"/>
      <c r="S28" s="5"/>
      <c r="T28" s="5"/>
      <c r="U28" s="5"/>
      <c r="V28" s="5"/>
      <c r="W28" s="5"/>
      <c r="X28" s="5"/>
      <c r="Y28" s="5"/>
      <c r="Z28" s="5"/>
      <c r="AA28" s="5"/>
      <c r="AB28" s="5"/>
      <c r="AC28" s="5"/>
      <c r="AD28" s="5"/>
      <c r="AE28" s="5"/>
      <c r="AF28" s="5"/>
      <c r="AG28" s="5"/>
    </row>
    <row r="29" spans="8:26" ht="21.75" customHeight="1">
      <c r="H29" s="1" t="s">
        <v>290</v>
      </c>
      <c r="O29" s="1" t="s">
        <v>9</v>
      </c>
      <c r="P29" s="189"/>
      <c r="Q29" s="189"/>
      <c r="R29" s="189"/>
      <c r="S29" s="189"/>
      <c r="T29" s="189"/>
      <c r="U29" s="189"/>
      <c r="V29" s="189"/>
      <c r="W29" s="189"/>
      <c r="X29" s="189"/>
      <c r="Y29" s="3"/>
      <c r="Z29" s="3"/>
    </row>
    <row r="30" spans="13:31" ht="5.25" customHeight="1">
      <c r="M30" s="5"/>
      <c r="N30" s="5"/>
      <c r="O30" s="5"/>
      <c r="P30" s="5"/>
      <c r="Q30" s="5"/>
      <c r="R30" s="5"/>
      <c r="S30" s="5"/>
      <c r="T30" s="5"/>
      <c r="U30" s="5"/>
      <c r="V30" s="5"/>
      <c r="W30" s="5"/>
      <c r="X30" s="5"/>
      <c r="Y30" s="5"/>
      <c r="Z30" s="5"/>
      <c r="AA30" s="5"/>
      <c r="AB30" s="5"/>
      <c r="AC30" s="5"/>
      <c r="AD30" s="5"/>
      <c r="AE30" s="5"/>
    </row>
    <row r="31" spans="8:25" ht="21.75" customHeight="1">
      <c r="H31" s="1" t="s">
        <v>291</v>
      </c>
      <c r="O31" s="190" t="s">
        <v>5</v>
      </c>
      <c r="P31" s="190"/>
      <c r="Q31" s="190"/>
      <c r="R31" s="190"/>
      <c r="S31" s="190"/>
      <c r="T31" s="190"/>
      <c r="U31" s="190"/>
      <c r="V31" s="190"/>
      <c r="W31" s="190"/>
      <c r="X31" s="190"/>
      <c r="Y31" s="1" t="s">
        <v>10</v>
      </c>
    </row>
    <row r="32" spans="15:25" ht="21.75" customHeight="1">
      <c r="O32" s="190" t="s">
        <v>5</v>
      </c>
      <c r="P32" s="190"/>
      <c r="Q32" s="190"/>
      <c r="R32" s="190"/>
      <c r="S32" s="190"/>
      <c r="T32" s="190"/>
      <c r="U32" s="190"/>
      <c r="V32" s="190"/>
      <c r="W32" s="190"/>
      <c r="X32" s="190"/>
      <c r="Y32" s="1" t="s">
        <v>11</v>
      </c>
    </row>
    <row r="33" spans="15:24" ht="21.75" customHeight="1">
      <c r="O33" s="10"/>
      <c r="P33" s="10"/>
      <c r="Q33" s="10"/>
      <c r="R33" s="10"/>
      <c r="S33" s="10"/>
      <c r="T33" s="10"/>
      <c r="U33" s="10"/>
      <c r="V33" s="10"/>
      <c r="W33" s="10"/>
      <c r="X33" s="10"/>
    </row>
    <row r="34" ht="13.5">
      <c r="H34" s="1" t="s">
        <v>292</v>
      </c>
    </row>
    <row r="35" ht="13.5">
      <c r="J35" s="1" t="s">
        <v>293</v>
      </c>
    </row>
    <row r="37" spans="8:24" ht="21" customHeight="1">
      <c r="H37" s="1" t="s">
        <v>294</v>
      </c>
      <c r="O37" s="1" t="s">
        <v>9</v>
      </c>
      <c r="P37" s="189"/>
      <c r="Q37" s="189"/>
      <c r="R37" s="189"/>
      <c r="S37" s="189"/>
      <c r="T37" s="189"/>
      <c r="U37" s="189"/>
      <c r="V37" s="189"/>
      <c r="W37" s="189"/>
      <c r="X37" s="189"/>
    </row>
    <row r="38" spans="18:26" ht="21" customHeight="1">
      <c r="R38" s="144"/>
      <c r="S38" s="144"/>
      <c r="T38" s="144"/>
      <c r="U38" s="144"/>
      <c r="V38" s="144"/>
      <c r="W38" s="144"/>
      <c r="X38" s="144"/>
      <c r="Y38" s="144"/>
      <c r="Z38" s="144"/>
    </row>
    <row r="39" spans="18:26" ht="21" customHeight="1">
      <c r="R39" s="144"/>
      <c r="S39" s="144"/>
      <c r="T39" s="144"/>
      <c r="U39" s="144"/>
      <c r="V39" s="144"/>
      <c r="W39" s="144"/>
      <c r="X39" s="144"/>
      <c r="Y39" s="144"/>
      <c r="Z39" s="144"/>
    </row>
    <row r="41" ht="13.5">
      <c r="C41" s="1" t="s">
        <v>327</v>
      </c>
    </row>
    <row r="42" ht="13.5">
      <c r="D42" s="1" t="s">
        <v>295</v>
      </c>
    </row>
  </sheetData>
  <mergeCells count="9">
    <mergeCell ref="O27:AG27"/>
    <mergeCell ref="AA4:AI4"/>
    <mergeCell ref="C17:J17"/>
    <mergeCell ref="P37:X37"/>
    <mergeCell ref="O31:X31"/>
    <mergeCell ref="O32:X32"/>
    <mergeCell ref="B22:AJ22"/>
    <mergeCell ref="P29:X29"/>
    <mergeCell ref="O25:AG25"/>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J62"/>
  <sheetViews>
    <sheetView workbookViewId="0" topLeftCell="A1">
      <selection activeCell="I62" sqref="I62"/>
    </sheetView>
  </sheetViews>
  <sheetFormatPr defaultColWidth="9.00390625" defaultRowHeight="13.5"/>
  <cols>
    <col min="1" max="1" width="2.75390625" style="14" customWidth="1"/>
    <col min="2" max="2" width="3.50390625" style="14" customWidth="1"/>
    <col min="3" max="10" width="9.00390625" style="14" customWidth="1"/>
    <col min="11" max="11" width="3.125" style="14" customWidth="1"/>
    <col min="12" max="16384" width="9.00390625" style="14" customWidth="1"/>
  </cols>
  <sheetData>
    <row r="2" ht="17.25">
      <c r="B2" s="79" t="s">
        <v>87</v>
      </c>
    </row>
    <row r="3" ht="6.75" customHeight="1" thickBot="1"/>
    <row r="4" spans="2:10" ht="17.25" customHeight="1">
      <c r="B4" s="166" t="s">
        <v>311</v>
      </c>
      <c r="C4" s="167"/>
      <c r="D4" s="167"/>
      <c r="E4" s="167"/>
      <c r="F4" s="167"/>
      <c r="G4" s="167"/>
      <c r="H4" s="167"/>
      <c r="I4" s="167"/>
      <c r="J4" s="168"/>
    </row>
    <row r="5" spans="2:10" ht="17.25" customHeight="1">
      <c r="B5" s="194" t="s">
        <v>350</v>
      </c>
      <c r="C5" s="195"/>
      <c r="D5" s="195"/>
      <c r="E5" s="195"/>
      <c r="F5" s="195"/>
      <c r="G5" s="195"/>
      <c r="H5" s="195"/>
      <c r="I5" s="195"/>
      <c r="J5" s="196"/>
    </row>
    <row r="6" spans="2:10" ht="17.25" customHeight="1">
      <c r="B6" s="194"/>
      <c r="C6" s="195"/>
      <c r="D6" s="195"/>
      <c r="E6" s="195"/>
      <c r="F6" s="195"/>
      <c r="G6" s="195"/>
      <c r="H6" s="195"/>
      <c r="I6" s="195"/>
      <c r="J6" s="196"/>
    </row>
    <row r="7" spans="2:10" ht="17.25" customHeight="1">
      <c r="B7" s="194" t="s">
        <v>349</v>
      </c>
      <c r="C7" s="195"/>
      <c r="D7" s="195"/>
      <c r="E7" s="195"/>
      <c r="F7" s="195"/>
      <c r="G7" s="195"/>
      <c r="H7" s="195"/>
      <c r="I7" s="195"/>
      <c r="J7" s="196"/>
    </row>
    <row r="8" spans="2:10" ht="17.25" customHeight="1">
      <c r="B8" s="194"/>
      <c r="C8" s="195"/>
      <c r="D8" s="195"/>
      <c r="E8" s="195"/>
      <c r="F8" s="195"/>
      <c r="G8" s="195"/>
      <c r="H8" s="195"/>
      <c r="I8" s="195"/>
      <c r="J8" s="196"/>
    </row>
    <row r="9" spans="2:10" ht="17.25" customHeight="1">
      <c r="B9" s="194" t="s">
        <v>88</v>
      </c>
      <c r="C9" s="195"/>
      <c r="D9" s="195"/>
      <c r="E9" s="195"/>
      <c r="F9" s="195"/>
      <c r="G9" s="195"/>
      <c r="H9" s="195"/>
      <c r="I9" s="195"/>
      <c r="J9" s="196"/>
    </row>
    <row r="10" spans="2:10" ht="17.25" customHeight="1" thickBot="1">
      <c r="B10" s="197"/>
      <c r="C10" s="198"/>
      <c r="D10" s="198"/>
      <c r="E10" s="198"/>
      <c r="F10" s="198"/>
      <c r="G10" s="198"/>
      <c r="H10" s="198"/>
      <c r="I10" s="198"/>
      <c r="J10" s="199"/>
    </row>
    <row r="11" ht="14.25">
      <c r="B11" s="14" t="s">
        <v>102</v>
      </c>
    </row>
    <row r="12" spans="2:3" ht="14.25">
      <c r="B12" s="14" t="s">
        <v>103</v>
      </c>
      <c r="C12" s="14" t="s">
        <v>89</v>
      </c>
    </row>
    <row r="14" spans="3:10" ht="14.25">
      <c r="C14" s="193" t="s">
        <v>90</v>
      </c>
      <c r="D14" s="193"/>
      <c r="E14" s="193"/>
      <c r="F14" s="193"/>
      <c r="G14" s="193"/>
      <c r="H14" s="193"/>
      <c r="I14" s="193"/>
      <c r="J14" s="193"/>
    </row>
    <row r="15" spans="3:10" ht="14.25">
      <c r="C15" s="193"/>
      <c r="D15" s="193"/>
      <c r="E15" s="193"/>
      <c r="F15" s="193"/>
      <c r="G15" s="193"/>
      <c r="H15" s="193"/>
      <c r="I15" s="193"/>
      <c r="J15" s="193"/>
    </row>
    <row r="17" ht="14.25">
      <c r="C17" s="14" t="s">
        <v>104</v>
      </c>
    </row>
    <row r="19" ht="14.25">
      <c r="C19" s="164" t="s">
        <v>328</v>
      </c>
    </row>
    <row r="21" spans="3:10" ht="14.25">
      <c r="C21" s="192" t="s">
        <v>329</v>
      </c>
      <c r="D21" s="193"/>
      <c r="E21" s="193"/>
      <c r="F21" s="193"/>
      <c r="G21" s="193"/>
      <c r="H21" s="193"/>
      <c r="I21" s="193"/>
      <c r="J21" s="193"/>
    </row>
    <row r="22" spans="3:10" ht="14.25">
      <c r="C22" s="193"/>
      <c r="D22" s="193"/>
      <c r="E22" s="193"/>
      <c r="F22" s="193"/>
      <c r="G22" s="193"/>
      <c r="H22" s="193"/>
      <c r="I22" s="193"/>
      <c r="J22" s="193"/>
    </row>
    <row r="24" spans="3:4" ht="14.25">
      <c r="C24" s="80"/>
      <c r="D24" s="81" t="s">
        <v>91</v>
      </c>
    </row>
    <row r="26" spans="2:3" ht="14.25">
      <c r="B26" s="14" t="s">
        <v>105</v>
      </c>
      <c r="C26" s="164" t="s">
        <v>344</v>
      </c>
    </row>
    <row r="28" spans="3:10" ht="14.25">
      <c r="C28" s="193" t="s">
        <v>92</v>
      </c>
      <c r="D28" s="193"/>
      <c r="E28" s="193"/>
      <c r="F28" s="193"/>
      <c r="G28" s="193"/>
      <c r="H28" s="193"/>
      <c r="I28" s="193"/>
      <c r="J28" s="193"/>
    </row>
    <row r="29" spans="3:10" ht="14.25">
      <c r="C29" s="193"/>
      <c r="D29" s="193"/>
      <c r="E29" s="193"/>
      <c r="F29" s="193"/>
      <c r="G29" s="193"/>
      <c r="H29" s="193"/>
      <c r="I29" s="193"/>
      <c r="J29" s="193"/>
    </row>
    <row r="31" spans="2:3" ht="14.25">
      <c r="B31" s="14" t="s">
        <v>106</v>
      </c>
      <c r="C31" s="164" t="s">
        <v>345</v>
      </c>
    </row>
    <row r="33" ht="14.25">
      <c r="C33" s="14" t="s">
        <v>93</v>
      </c>
    </row>
    <row r="35" spans="2:3" ht="14.25">
      <c r="B35" s="14" t="s">
        <v>107</v>
      </c>
      <c r="C35" s="164" t="s">
        <v>346</v>
      </c>
    </row>
    <row r="37" ht="14.25">
      <c r="C37" s="14" t="s">
        <v>94</v>
      </c>
    </row>
    <row r="39" ht="14.25">
      <c r="C39" s="14" t="s">
        <v>95</v>
      </c>
    </row>
    <row r="41" spans="2:3" ht="14.25">
      <c r="B41" s="14" t="s">
        <v>96</v>
      </c>
      <c r="C41" s="164" t="s">
        <v>347</v>
      </c>
    </row>
    <row r="43" ht="14.25">
      <c r="C43" s="14" t="s">
        <v>97</v>
      </c>
    </row>
    <row r="45" ht="14.25">
      <c r="C45" s="14" t="s">
        <v>98</v>
      </c>
    </row>
    <row r="47" spans="2:3" ht="14.25">
      <c r="B47" s="14" t="s">
        <v>108</v>
      </c>
      <c r="C47" s="164" t="s">
        <v>348</v>
      </c>
    </row>
    <row r="49" ht="14.25">
      <c r="C49" s="14" t="s">
        <v>99</v>
      </c>
    </row>
    <row r="51" ht="14.25">
      <c r="C51" s="14" t="s">
        <v>100</v>
      </c>
    </row>
    <row r="53" ht="14.25">
      <c r="C53" s="14" t="s">
        <v>101</v>
      </c>
    </row>
    <row r="62" ht="14.25">
      <c r="I62" s="169"/>
    </row>
  </sheetData>
  <mergeCells count="6">
    <mergeCell ref="C21:J22"/>
    <mergeCell ref="C28:J29"/>
    <mergeCell ref="B5:J6"/>
    <mergeCell ref="B7:J8"/>
    <mergeCell ref="B9:J10"/>
    <mergeCell ref="C14:J15"/>
  </mergeCells>
  <printOptions/>
  <pageMargins left="1.05" right="0.27" top="0.74" bottom="0.55" header="0.512" footer="0.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B3:S49"/>
  <sheetViews>
    <sheetView zoomScale="75" zoomScaleNormal="75" zoomScaleSheetLayoutView="85" workbookViewId="0" topLeftCell="A22">
      <selection activeCell="H9" sqref="H9"/>
    </sheetView>
  </sheetViews>
  <sheetFormatPr defaultColWidth="9.00390625" defaultRowHeight="13.5"/>
  <cols>
    <col min="1" max="1" width="4.50390625" style="14" customWidth="1"/>
    <col min="2" max="5" width="17.50390625" style="14" customWidth="1"/>
    <col min="6" max="6" width="3.25390625" style="14" customWidth="1"/>
    <col min="7" max="10" width="17.50390625" style="14" customWidth="1"/>
    <col min="11" max="11" width="4.25390625" style="14" customWidth="1"/>
    <col min="12" max="16384" width="9.00390625" style="14" customWidth="1"/>
  </cols>
  <sheetData>
    <row r="1" ht="14.25"/>
    <row r="2" ht="14.25"/>
    <row r="3" spans="2:3" ht="17.25">
      <c r="B3" s="175" t="s">
        <v>26</v>
      </c>
      <c r="C3" s="175"/>
    </row>
    <row r="4" spans="2:10" ht="14.25">
      <c r="B4" s="176" t="s">
        <v>27</v>
      </c>
      <c r="C4" s="176"/>
      <c r="D4" s="176"/>
      <c r="E4" s="176"/>
      <c r="F4" s="176"/>
      <c r="G4" s="176"/>
      <c r="H4" s="176"/>
      <c r="I4" s="176"/>
      <c r="J4" s="176"/>
    </row>
    <row r="5" spans="2:10" ht="14.25">
      <c r="B5" s="176"/>
      <c r="C5" s="176"/>
      <c r="D5" s="176"/>
      <c r="E5" s="176"/>
      <c r="F5" s="176"/>
      <c r="G5" s="176"/>
      <c r="H5" s="176"/>
      <c r="I5" s="176"/>
      <c r="J5" s="176"/>
    </row>
    <row r="6" ht="14.25"/>
    <row r="7" ht="14.25"/>
    <row r="8" spans="2:7" ht="25.5" customHeight="1">
      <c r="B8" s="170" t="s">
        <v>46</v>
      </c>
      <c r="C8" s="170"/>
      <c r="D8" s="170"/>
      <c r="E8" s="170"/>
      <c r="F8" s="178">
        <v>52500000</v>
      </c>
      <c r="G8" s="179"/>
    </row>
    <row r="9" spans="2:7" s="15" customFormat="1" ht="25.5" customHeight="1">
      <c r="B9" s="170" t="s">
        <v>47</v>
      </c>
      <c r="C9" s="170"/>
      <c r="D9" s="170"/>
      <c r="E9" s="170"/>
      <c r="F9" s="180">
        <f>ROUNDDOWN(F8*0.01,0)</f>
        <v>525000</v>
      </c>
      <c r="G9" s="180"/>
    </row>
    <row r="10" spans="2:7" s="15" customFormat="1" ht="14.25">
      <c r="B10" s="16"/>
      <c r="C10" s="16"/>
      <c r="D10" s="16"/>
      <c r="E10" s="16"/>
      <c r="F10" s="16"/>
      <c r="G10" s="16"/>
    </row>
    <row r="11" spans="2:7" s="15" customFormat="1" ht="18" thickBot="1">
      <c r="B11" s="17" t="s">
        <v>28</v>
      </c>
      <c r="C11" s="16"/>
      <c r="D11" s="16"/>
      <c r="E11" s="16"/>
      <c r="F11" s="16"/>
      <c r="G11" s="17" t="s">
        <v>29</v>
      </c>
    </row>
    <row r="12" spans="2:10" s="15" customFormat="1" ht="28.5">
      <c r="B12" s="18" t="s">
        <v>30</v>
      </c>
      <c r="C12" s="19" t="s">
        <v>48</v>
      </c>
      <c r="D12" s="158" t="s">
        <v>322</v>
      </c>
      <c r="E12" s="159" t="s">
        <v>319</v>
      </c>
      <c r="F12" s="16"/>
      <c r="G12" s="18" t="s">
        <v>31</v>
      </c>
      <c r="H12" s="19" t="s">
        <v>32</v>
      </c>
      <c r="I12" s="158" t="s">
        <v>322</v>
      </c>
      <c r="J12" s="159" t="s">
        <v>319</v>
      </c>
    </row>
    <row r="13" spans="2:19" s="15" customFormat="1" ht="23.25" customHeight="1">
      <c r="B13" s="20" t="s">
        <v>33</v>
      </c>
      <c r="C13" s="21" t="s">
        <v>49</v>
      </c>
      <c r="D13" s="22">
        <v>315000</v>
      </c>
      <c r="E13" s="23">
        <v>446250</v>
      </c>
      <c r="F13" s="16"/>
      <c r="G13" s="24" t="s">
        <v>34</v>
      </c>
      <c r="H13" s="21" t="s">
        <v>35</v>
      </c>
      <c r="I13" s="22">
        <v>1200000</v>
      </c>
      <c r="J13" s="23">
        <v>1800000</v>
      </c>
      <c r="P13" s="15">
        <v>300000</v>
      </c>
      <c r="Q13" s="15">
        <v>425000</v>
      </c>
      <c r="R13" s="15">
        <f aca="true" t="shared" si="0" ref="R13:S15">+P13*1.05</f>
        <v>315000</v>
      </c>
      <c r="S13" s="15">
        <f t="shared" si="0"/>
        <v>446250</v>
      </c>
    </row>
    <row r="14" spans="2:19" s="15" customFormat="1" ht="23.25" customHeight="1">
      <c r="B14" s="20" t="s">
        <v>33</v>
      </c>
      <c r="C14" s="21" t="s">
        <v>50</v>
      </c>
      <c r="D14" s="22">
        <v>2856000</v>
      </c>
      <c r="E14" s="23">
        <v>3696000</v>
      </c>
      <c r="F14" s="16"/>
      <c r="G14" s="24" t="s">
        <v>36</v>
      </c>
      <c r="H14" s="21" t="s">
        <v>37</v>
      </c>
      <c r="I14" s="22">
        <v>700000</v>
      </c>
      <c r="J14" s="23">
        <v>800000</v>
      </c>
      <c r="P14" s="15">
        <v>2720000</v>
      </c>
      <c r="Q14" s="15">
        <v>3520000</v>
      </c>
      <c r="R14" s="15">
        <f t="shared" si="0"/>
        <v>2856000</v>
      </c>
      <c r="S14" s="15">
        <f t="shared" si="0"/>
        <v>3696000</v>
      </c>
    </row>
    <row r="15" spans="2:19" s="15" customFormat="1" ht="23.25" customHeight="1">
      <c r="B15" s="20" t="s">
        <v>33</v>
      </c>
      <c r="C15" s="21" t="s">
        <v>51</v>
      </c>
      <c r="D15" s="22">
        <v>1911000</v>
      </c>
      <c r="E15" s="23">
        <v>2511600</v>
      </c>
      <c r="F15" s="16"/>
      <c r="G15" s="24" t="s">
        <v>38</v>
      </c>
      <c r="H15" s="21" t="s">
        <v>35</v>
      </c>
      <c r="I15" s="22">
        <v>30000</v>
      </c>
      <c r="J15" s="23">
        <v>36000</v>
      </c>
      <c r="P15" s="15">
        <v>1820000</v>
      </c>
      <c r="Q15" s="15">
        <v>2392000</v>
      </c>
      <c r="R15" s="15">
        <f t="shared" si="0"/>
        <v>1911000</v>
      </c>
      <c r="S15" s="15">
        <f t="shared" si="0"/>
        <v>2511600</v>
      </c>
    </row>
    <row r="16" spans="2:10" s="15" customFormat="1" ht="23.25" customHeight="1">
      <c r="B16" s="20"/>
      <c r="C16" s="21"/>
      <c r="D16" s="22"/>
      <c r="E16" s="23"/>
      <c r="F16" s="16"/>
      <c r="G16" s="24"/>
      <c r="H16" s="21"/>
      <c r="I16" s="22"/>
      <c r="J16" s="23"/>
    </row>
    <row r="17" spans="2:19" s="15" customFormat="1" ht="23.25" customHeight="1">
      <c r="B17" s="20" t="s">
        <v>52</v>
      </c>
      <c r="C17" s="21" t="s">
        <v>53</v>
      </c>
      <c r="D17" s="22">
        <v>999600</v>
      </c>
      <c r="E17" s="23">
        <v>1249500</v>
      </c>
      <c r="F17" s="16"/>
      <c r="G17" s="24"/>
      <c r="H17" s="21"/>
      <c r="I17" s="22"/>
      <c r="J17" s="23"/>
      <c r="P17" s="15">
        <v>952000</v>
      </c>
      <c r="Q17" s="15">
        <v>1190000</v>
      </c>
      <c r="R17" s="15">
        <f>+P17*1.05</f>
        <v>999600</v>
      </c>
      <c r="S17" s="15">
        <f>+Q17*1.05</f>
        <v>1249500</v>
      </c>
    </row>
    <row r="18" spans="2:19" s="15" customFormat="1" ht="23.25" customHeight="1">
      <c r="B18" s="20" t="s">
        <v>52</v>
      </c>
      <c r="C18" s="21" t="s">
        <v>54</v>
      </c>
      <c r="D18" s="22">
        <v>1478400</v>
      </c>
      <c r="E18" s="23">
        <v>1963500</v>
      </c>
      <c r="F18" s="16"/>
      <c r="G18" s="24"/>
      <c r="H18" s="21"/>
      <c r="I18" s="22"/>
      <c r="J18" s="23"/>
      <c r="P18" s="15">
        <v>1408000</v>
      </c>
      <c r="Q18" s="15">
        <v>1870000</v>
      </c>
      <c r="R18" s="15">
        <f>+P18*1.05</f>
        <v>1478400</v>
      </c>
      <c r="S18" s="15">
        <f>+Q18*1.05</f>
        <v>1963500</v>
      </c>
    </row>
    <row r="19" spans="2:10" s="15" customFormat="1" ht="23.25" customHeight="1">
      <c r="B19" s="20"/>
      <c r="C19" s="21"/>
      <c r="D19" s="22"/>
      <c r="E19" s="23"/>
      <c r="F19" s="16"/>
      <c r="G19" s="24"/>
      <c r="H19" s="21"/>
      <c r="I19" s="22"/>
      <c r="J19" s="23"/>
    </row>
    <row r="20" spans="2:19" s="15" customFormat="1" ht="23.25" customHeight="1">
      <c r="B20" s="20" t="s">
        <v>55</v>
      </c>
      <c r="C20" s="21" t="s">
        <v>56</v>
      </c>
      <c r="D20" s="22">
        <v>1102500</v>
      </c>
      <c r="E20" s="23">
        <v>1417500</v>
      </c>
      <c r="F20" s="16"/>
      <c r="G20" s="24"/>
      <c r="H20" s="21"/>
      <c r="I20" s="22"/>
      <c r="J20" s="23"/>
      <c r="P20" s="15">
        <v>1050000</v>
      </c>
      <c r="Q20" s="15">
        <v>1350000</v>
      </c>
      <c r="R20" s="15">
        <f>+P20*1.05</f>
        <v>1102500</v>
      </c>
      <c r="S20" s="15">
        <f>+Q20*1.05</f>
        <v>1417500</v>
      </c>
    </row>
    <row r="21" spans="2:19" s="15" customFormat="1" ht="23.25" customHeight="1">
      <c r="B21" s="20" t="s">
        <v>55</v>
      </c>
      <c r="C21" s="21" t="s">
        <v>57</v>
      </c>
      <c r="D21" s="22">
        <v>588000</v>
      </c>
      <c r="E21" s="23">
        <v>756000</v>
      </c>
      <c r="F21" s="16"/>
      <c r="G21" s="24"/>
      <c r="H21" s="21"/>
      <c r="I21" s="22"/>
      <c r="J21" s="23"/>
      <c r="P21" s="15">
        <v>560000</v>
      </c>
      <c r="Q21" s="15">
        <v>720000</v>
      </c>
      <c r="R21" s="15">
        <f>+P21*1.05</f>
        <v>588000</v>
      </c>
      <c r="S21" s="15">
        <f>+Q21*1.05</f>
        <v>756000</v>
      </c>
    </row>
    <row r="22" spans="2:10" s="15" customFormat="1" ht="23.25" customHeight="1">
      <c r="B22" s="20"/>
      <c r="C22" s="21"/>
      <c r="D22" s="22"/>
      <c r="E22" s="23"/>
      <c r="F22" s="16"/>
      <c r="G22" s="24"/>
      <c r="H22" s="21"/>
      <c r="I22" s="22"/>
      <c r="J22" s="23"/>
    </row>
    <row r="23" spans="2:10" s="15" customFormat="1" ht="23.25" customHeight="1">
      <c r="B23" s="20"/>
      <c r="C23" s="21"/>
      <c r="D23" s="22"/>
      <c r="E23" s="23"/>
      <c r="F23" s="16"/>
      <c r="G23" s="24"/>
      <c r="H23" s="21"/>
      <c r="I23" s="22"/>
      <c r="J23" s="23"/>
    </row>
    <row r="24" spans="2:10" s="15" customFormat="1" ht="23.25" customHeight="1">
      <c r="B24" s="20"/>
      <c r="C24" s="21"/>
      <c r="D24" s="22"/>
      <c r="E24" s="23"/>
      <c r="F24" s="16"/>
      <c r="G24" s="24"/>
      <c r="H24" s="21"/>
      <c r="I24" s="22"/>
      <c r="J24" s="23"/>
    </row>
    <row r="25" spans="2:10" s="15" customFormat="1" ht="23.25" customHeight="1">
      <c r="B25" s="20"/>
      <c r="C25" s="21"/>
      <c r="D25" s="22"/>
      <c r="E25" s="23"/>
      <c r="F25" s="16"/>
      <c r="G25" s="24"/>
      <c r="H25" s="21"/>
      <c r="I25" s="22"/>
      <c r="J25" s="23"/>
    </row>
    <row r="26" spans="2:10" s="15" customFormat="1" ht="23.25" customHeight="1">
      <c r="B26" s="20"/>
      <c r="C26" s="21"/>
      <c r="D26" s="22"/>
      <c r="E26" s="23"/>
      <c r="F26" s="16"/>
      <c r="G26" s="24"/>
      <c r="H26" s="21"/>
      <c r="I26" s="22"/>
      <c r="J26" s="23"/>
    </row>
    <row r="27" spans="2:10" s="15" customFormat="1" ht="23.25" customHeight="1">
      <c r="B27" s="20"/>
      <c r="C27" s="21"/>
      <c r="D27" s="22"/>
      <c r="E27" s="23"/>
      <c r="F27" s="16"/>
      <c r="G27" s="24"/>
      <c r="H27" s="21"/>
      <c r="I27" s="22"/>
      <c r="J27" s="23"/>
    </row>
    <row r="28" spans="2:10" s="15" customFormat="1" ht="23.25" customHeight="1">
      <c r="B28" s="20"/>
      <c r="C28" s="21"/>
      <c r="D28" s="22"/>
      <c r="E28" s="23"/>
      <c r="F28" s="16"/>
      <c r="G28" s="24"/>
      <c r="H28" s="21"/>
      <c r="I28" s="22"/>
      <c r="J28" s="23"/>
    </row>
    <row r="29" spans="2:10" s="15" customFormat="1" ht="23.25" customHeight="1">
      <c r="B29" s="20"/>
      <c r="C29" s="21"/>
      <c r="D29" s="22"/>
      <c r="E29" s="23"/>
      <c r="F29" s="16"/>
      <c r="G29" s="24"/>
      <c r="H29" s="21"/>
      <c r="I29" s="22"/>
      <c r="J29" s="23"/>
    </row>
    <row r="30" spans="2:10" s="15" customFormat="1" ht="23.25" customHeight="1">
      <c r="B30" s="20"/>
      <c r="C30" s="21"/>
      <c r="D30" s="22"/>
      <c r="E30" s="23"/>
      <c r="F30" s="16"/>
      <c r="G30" s="24"/>
      <c r="H30" s="21"/>
      <c r="I30" s="22"/>
      <c r="J30" s="23"/>
    </row>
    <row r="31" spans="2:10" s="15" customFormat="1" ht="23.25" customHeight="1">
      <c r="B31" s="20"/>
      <c r="C31" s="21"/>
      <c r="D31" s="22"/>
      <c r="E31" s="23"/>
      <c r="F31" s="16"/>
      <c r="G31" s="24"/>
      <c r="H31" s="21"/>
      <c r="I31" s="22"/>
      <c r="J31" s="23"/>
    </row>
    <row r="32" spans="2:10" s="15" customFormat="1" ht="23.25" customHeight="1">
      <c r="B32" s="20"/>
      <c r="C32" s="21"/>
      <c r="D32" s="22"/>
      <c r="E32" s="23"/>
      <c r="F32" s="16"/>
      <c r="G32" s="24"/>
      <c r="H32" s="21"/>
      <c r="I32" s="22"/>
      <c r="J32" s="23"/>
    </row>
    <row r="33" spans="2:10" s="15" customFormat="1" ht="23.25" customHeight="1">
      <c r="B33" s="20"/>
      <c r="C33" s="21"/>
      <c r="D33" s="22"/>
      <c r="E33" s="23"/>
      <c r="F33" s="16"/>
      <c r="G33" s="24"/>
      <c r="H33" s="21"/>
      <c r="I33" s="22"/>
      <c r="J33" s="23"/>
    </row>
    <row r="34" spans="2:10" s="15" customFormat="1" ht="23.25" customHeight="1">
      <c r="B34" s="181" t="s">
        <v>41</v>
      </c>
      <c r="C34" s="174"/>
      <c r="D34" s="25">
        <f>SUM(D13:D33)</f>
        <v>9250500</v>
      </c>
      <c r="E34" s="26">
        <f>SUM(E13:E33)</f>
        <v>12040350</v>
      </c>
      <c r="F34" s="27"/>
      <c r="G34" s="181" t="s">
        <v>41</v>
      </c>
      <c r="H34" s="174"/>
      <c r="I34" s="25">
        <f>SUM(I13:I33)</f>
        <v>1930000</v>
      </c>
      <c r="J34" s="26">
        <f>SUM(J13:J33)</f>
        <v>2636000</v>
      </c>
    </row>
    <row r="35" spans="2:10" ht="23.25" customHeight="1" thickBot="1">
      <c r="B35" s="171" t="s">
        <v>42</v>
      </c>
      <c r="C35" s="172"/>
      <c r="D35" s="172"/>
      <c r="E35" s="28">
        <f>+E34-D34</f>
        <v>2789850</v>
      </c>
      <c r="G35" s="171" t="s">
        <v>58</v>
      </c>
      <c r="H35" s="172"/>
      <c r="I35" s="172"/>
      <c r="J35" s="28">
        <f>+J34-I34</f>
        <v>706000</v>
      </c>
    </row>
    <row r="36" ht="15" thickBot="1"/>
    <row r="37" spans="2:10" ht="23.25" customHeight="1" thickBot="1">
      <c r="B37" s="204" t="s">
        <v>59</v>
      </c>
      <c r="C37" s="205"/>
      <c r="D37" s="206" t="str">
        <f>IF(E35&gt;$F$8*0.01,"単品スライド対象","単品スライド対象外")</f>
        <v>単品スライド対象</v>
      </c>
      <c r="E37" s="207"/>
      <c r="G37" s="204" t="s">
        <v>59</v>
      </c>
      <c r="H37" s="205"/>
      <c r="I37" s="206" t="str">
        <f>IF(J35&gt;$F$8*0.01,"単品スライド対象","単品スライド対象外")</f>
        <v>単品スライド対象</v>
      </c>
      <c r="J37" s="207"/>
    </row>
    <row r="39" ht="14.25">
      <c r="B39" s="164" t="s">
        <v>330</v>
      </c>
    </row>
    <row r="41" ht="14.25">
      <c r="B41" s="14" t="s">
        <v>43</v>
      </c>
    </row>
    <row r="42" ht="14.25">
      <c r="D42" s="14" t="s">
        <v>44</v>
      </c>
    </row>
    <row r="44" ht="15" thickBot="1"/>
    <row r="45" spans="2:5" ht="26.25" customHeight="1">
      <c r="B45" s="208" t="s">
        <v>45</v>
      </c>
      <c r="C45" s="177"/>
      <c r="D45" s="177"/>
      <c r="E45" s="29">
        <f>IF((IF(E35&gt;F8*0.01,E35,0)+IF(J35&gt;F8*0.01,J35,0))&lt;F8*0.01,0,(IF(E35&gt;F8*0.01,E35,0)+IF(J35&gt;F8*0.01,J35,0)))</f>
        <v>3495850</v>
      </c>
    </row>
    <row r="46" spans="2:5" ht="26.25" customHeight="1">
      <c r="B46" s="200" t="s">
        <v>60</v>
      </c>
      <c r="C46" s="201"/>
      <c r="D46" s="201"/>
      <c r="E46" s="30">
        <f>ROUNDDOWN(F8*0.01,0)</f>
        <v>525000</v>
      </c>
    </row>
    <row r="47" spans="2:5" ht="26.25" customHeight="1" thickBot="1">
      <c r="B47" s="202" t="s">
        <v>61</v>
      </c>
      <c r="C47" s="203"/>
      <c r="D47" s="203"/>
      <c r="E47" s="31">
        <f>ROUNDDOWN(E45-E46,-4)</f>
        <v>2970000</v>
      </c>
    </row>
    <row r="49" ht="14.25">
      <c r="B49" s="164" t="s">
        <v>331</v>
      </c>
    </row>
  </sheetData>
  <sheetProtection insertRows="0"/>
  <mergeCells count="17">
    <mergeCell ref="B35:D35"/>
    <mergeCell ref="G34:H34"/>
    <mergeCell ref="G35:I35"/>
    <mergeCell ref="B9:E9"/>
    <mergeCell ref="F8:G8"/>
    <mergeCell ref="F9:G9"/>
    <mergeCell ref="B34:C34"/>
    <mergeCell ref="B3:C3"/>
    <mergeCell ref="B4:J5"/>
    <mergeCell ref="B8:E8"/>
    <mergeCell ref="B46:D46"/>
    <mergeCell ref="B47:D47"/>
    <mergeCell ref="G37:H37"/>
    <mergeCell ref="I37:J37"/>
    <mergeCell ref="D37:E37"/>
    <mergeCell ref="B37:C37"/>
    <mergeCell ref="B45:D45"/>
  </mergeCells>
  <dataValidations count="3">
    <dataValidation type="list" allowBlank="1" showInputMessage="1" showErrorMessage="1" sqref="H13:H33">
      <formula1>"ガソリン,軽油,混合油,重油,灯油"</formula1>
    </dataValidation>
    <dataValidation type="list" allowBlank="1" showInputMessage="1" showErrorMessage="1" sqref="G13:G33">
      <formula1>"証明がされた数量V１,証明がなされなかった数量V2,設計数量外の数量V3"</formula1>
    </dataValidation>
    <dataValidation type="list" allowBlank="1" showInputMessage="1" showErrorMessage="1" sqref="B3:C3">
      <formula1>"様式1-2(単品スライド増額)概算金額算定用,様式6-2(単品スライド増額)協議用"</formula1>
    </dataValidation>
  </dataValidations>
  <printOptions horizontalCentered="1"/>
  <pageMargins left="0.5905511811023623" right="0.32" top="1.02" bottom="0.3937007874015748" header="0.5905511811023623" footer="0.1968503937007874"/>
  <pageSetup fitToHeight="1" fitToWidth="1" horizontalDpi="600" verticalDpi="600" orientation="portrait" paperSize="9" scale="65" r:id="rId3"/>
  <legacyDrawing r:id="rId2"/>
</worksheet>
</file>

<file path=xl/worksheets/sheet5.xml><?xml version="1.0" encoding="utf-8"?>
<worksheet xmlns="http://schemas.openxmlformats.org/spreadsheetml/2006/main" xmlns:r="http://schemas.openxmlformats.org/officeDocument/2006/relationships">
  <sheetPr>
    <tabColor indexed="41"/>
    <pageSetUpPr fitToPage="1"/>
  </sheetPr>
  <dimension ref="A3:M43"/>
  <sheetViews>
    <sheetView zoomScale="80" zoomScaleNormal="80" zoomScaleSheetLayoutView="80" workbookViewId="0" topLeftCell="A31">
      <selection activeCell="I54" sqref="I54"/>
    </sheetView>
  </sheetViews>
  <sheetFormatPr defaultColWidth="9.00390625" defaultRowHeight="13.5"/>
  <cols>
    <col min="1" max="1" width="5.625" style="32" customWidth="1"/>
    <col min="2" max="2" width="17.125" style="32" customWidth="1"/>
    <col min="3" max="3" width="12.625" style="32" customWidth="1"/>
    <col min="4" max="4" width="6.50390625" style="32" customWidth="1"/>
    <col min="5" max="13" width="10.625" style="32" customWidth="1"/>
    <col min="14" max="14" width="3.625" style="32" customWidth="1"/>
    <col min="15" max="28" width="10.625" style="32" customWidth="1"/>
    <col min="29" max="16384" width="9.00390625" style="32" customWidth="1"/>
  </cols>
  <sheetData>
    <row r="1" ht="14.25"/>
    <row r="2" ht="14.25"/>
    <row r="3" spans="2:4" ht="17.25">
      <c r="B3" s="175" t="s">
        <v>62</v>
      </c>
      <c r="C3" s="175"/>
      <c r="D3" s="175"/>
    </row>
    <row r="4" ht="14.25"/>
    <row r="5" ht="14.25"/>
    <row r="6" spans="2:10" s="34" customFormat="1" ht="25.5">
      <c r="B6" s="33" t="s">
        <v>63</v>
      </c>
      <c r="C6" s="33"/>
      <c r="D6" s="33"/>
      <c r="E6" s="33"/>
      <c r="F6" s="33"/>
      <c r="G6" s="33"/>
      <c r="H6" s="33"/>
      <c r="I6" s="33"/>
      <c r="J6" s="33"/>
    </row>
    <row r="7" s="34" customFormat="1" ht="14.25" customHeight="1">
      <c r="G7" s="35"/>
    </row>
    <row r="8" spans="7:9" s="34" customFormat="1" ht="14.25" customHeight="1">
      <c r="G8" s="36"/>
      <c r="H8" s="36"/>
      <c r="I8" s="36"/>
    </row>
    <row r="9" s="34" customFormat="1" ht="15" thickBot="1"/>
    <row r="10" spans="2:13" s="34" customFormat="1" ht="30.75" customHeight="1" thickBot="1">
      <c r="B10" s="37" t="s">
        <v>30</v>
      </c>
      <c r="C10" s="38" t="s">
        <v>64</v>
      </c>
      <c r="D10" s="38" t="s">
        <v>65</v>
      </c>
      <c r="E10" s="38" t="s">
        <v>310</v>
      </c>
      <c r="F10" s="155" t="s">
        <v>312</v>
      </c>
      <c r="G10" s="156" t="s">
        <v>313</v>
      </c>
      <c r="H10" s="155" t="s">
        <v>314</v>
      </c>
      <c r="I10" s="155" t="s">
        <v>315</v>
      </c>
      <c r="J10" s="38" t="s">
        <v>67</v>
      </c>
      <c r="K10" s="38" t="s">
        <v>68</v>
      </c>
      <c r="L10" s="39" t="s">
        <v>69</v>
      </c>
      <c r="M10" s="40" t="s">
        <v>70</v>
      </c>
    </row>
    <row r="11" spans="2:13" s="34" customFormat="1" ht="25.5" customHeight="1" thickTop="1">
      <c r="B11" s="41" t="s">
        <v>33</v>
      </c>
      <c r="C11" s="42" t="s">
        <v>80</v>
      </c>
      <c r="D11" s="43" t="s">
        <v>81</v>
      </c>
      <c r="E11" s="44">
        <v>5</v>
      </c>
      <c r="F11" s="45">
        <v>60000</v>
      </c>
      <c r="G11" s="45">
        <f>+F11*E11</f>
        <v>300000</v>
      </c>
      <c r="H11" s="45">
        <v>85000</v>
      </c>
      <c r="I11" s="45">
        <f>+H11*E11</f>
        <v>425000</v>
      </c>
      <c r="J11" s="46" t="s">
        <v>71</v>
      </c>
      <c r="K11" s="47">
        <v>39520</v>
      </c>
      <c r="L11" s="48">
        <f>+I11-G11</f>
        <v>125000</v>
      </c>
      <c r="M11" s="49"/>
    </row>
    <row r="12" spans="2:13" s="34" customFormat="1" ht="25.5" customHeight="1">
      <c r="B12" s="50" t="s">
        <v>33</v>
      </c>
      <c r="C12" s="51" t="s">
        <v>50</v>
      </c>
      <c r="D12" s="52" t="s">
        <v>82</v>
      </c>
      <c r="E12" s="53">
        <v>40</v>
      </c>
      <c r="F12" s="54">
        <v>68000</v>
      </c>
      <c r="G12" s="54">
        <f aca="true" t="shared" si="0" ref="G12:G19">+F12*E12</f>
        <v>2720000</v>
      </c>
      <c r="H12" s="54">
        <v>88000</v>
      </c>
      <c r="I12" s="54">
        <f aca="true" t="shared" si="1" ref="I12:I19">+H12*E12</f>
        <v>3520000</v>
      </c>
      <c r="J12" s="55" t="s">
        <v>71</v>
      </c>
      <c r="K12" s="56">
        <v>39520</v>
      </c>
      <c r="L12" s="57">
        <f aca="true" t="shared" si="2" ref="L12:L19">+I12-G12</f>
        <v>800000</v>
      </c>
      <c r="M12" s="58"/>
    </row>
    <row r="13" spans="2:13" s="34" customFormat="1" ht="25.5" customHeight="1">
      <c r="B13" s="50" t="s">
        <v>33</v>
      </c>
      <c r="C13" s="51" t="s">
        <v>51</v>
      </c>
      <c r="D13" s="52" t="s">
        <v>82</v>
      </c>
      <c r="E13" s="53">
        <v>26</v>
      </c>
      <c r="F13" s="54">
        <v>70000</v>
      </c>
      <c r="G13" s="54">
        <f t="shared" si="0"/>
        <v>1820000</v>
      </c>
      <c r="H13" s="54">
        <v>92000</v>
      </c>
      <c r="I13" s="54">
        <f t="shared" si="1"/>
        <v>2392000</v>
      </c>
      <c r="J13" s="55" t="s">
        <v>71</v>
      </c>
      <c r="K13" s="56">
        <v>39520</v>
      </c>
      <c r="L13" s="57">
        <f t="shared" si="2"/>
        <v>572000</v>
      </c>
      <c r="M13" s="58"/>
    </row>
    <row r="14" spans="2:13" s="34" customFormat="1" ht="25.5" customHeight="1">
      <c r="B14" s="50"/>
      <c r="C14" s="51"/>
      <c r="D14" s="52"/>
      <c r="E14" s="53"/>
      <c r="F14" s="54"/>
      <c r="G14" s="54"/>
      <c r="H14" s="54"/>
      <c r="I14" s="54"/>
      <c r="J14" s="55"/>
      <c r="K14" s="56"/>
      <c r="L14" s="57"/>
      <c r="M14" s="58"/>
    </row>
    <row r="15" spans="2:13" s="34" customFormat="1" ht="25.5" customHeight="1">
      <c r="B15" s="50" t="s">
        <v>72</v>
      </c>
      <c r="C15" s="51" t="s">
        <v>39</v>
      </c>
      <c r="D15" s="52" t="s">
        <v>83</v>
      </c>
      <c r="E15" s="53">
        <v>14</v>
      </c>
      <c r="F15" s="54">
        <v>68000</v>
      </c>
      <c r="G15" s="54">
        <f t="shared" si="0"/>
        <v>952000</v>
      </c>
      <c r="H15" s="54">
        <v>85000</v>
      </c>
      <c r="I15" s="54">
        <f t="shared" si="1"/>
        <v>1190000</v>
      </c>
      <c r="J15" s="55" t="s">
        <v>71</v>
      </c>
      <c r="K15" s="56">
        <v>39602</v>
      </c>
      <c r="L15" s="57">
        <f t="shared" si="2"/>
        <v>238000</v>
      </c>
      <c r="M15" s="58" t="s">
        <v>73</v>
      </c>
    </row>
    <row r="16" spans="2:13" s="34" customFormat="1" ht="25.5" customHeight="1">
      <c r="B16" s="50" t="s">
        <v>72</v>
      </c>
      <c r="C16" s="51" t="s">
        <v>40</v>
      </c>
      <c r="D16" s="52" t="s">
        <v>83</v>
      </c>
      <c r="E16" s="53">
        <v>22</v>
      </c>
      <c r="F16" s="54">
        <v>64000</v>
      </c>
      <c r="G16" s="54">
        <f t="shared" si="0"/>
        <v>1408000</v>
      </c>
      <c r="H16" s="54">
        <v>85000</v>
      </c>
      <c r="I16" s="54">
        <f t="shared" si="1"/>
        <v>1870000</v>
      </c>
      <c r="J16" s="55" t="s">
        <v>71</v>
      </c>
      <c r="K16" s="56">
        <v>39602</v>
      </c>
      <c r="L16" s="57">
        <f t="shared" si="2"/>
        <v>462000</v>
      </c>
      <c r="M16" s="58" t="s">
        <v>73</v>
      </c>
    </row>
    <row r="17" spans="2:13" s="34" customFormat="1" ht="25.5" customHeight="1">
      <c r="B17" s="50"/>
      <c r="C17" s="51"/>
      <c r="D17" s="52"/>
      <c r="E17" s="53"/>
      <c r="F17" s="54"/>
      <c r="G17" s="54"/>
      <c r="H17" s="54"/>
      <c r="I17" s="54"/>
      <c r="J17" s="55"/>
      <c r="K17" s="56"/>
      <c r="L17" s="57"/>
      <c r="M17" s="58"/>
    </row>
    <row r="18" spans="2:13" s="34" customFormat="1" ht="25.5" customHeight="1">
      <c r="B18" s="50" t="s">
        <v>74</v>
      </c>
      <c r="C18" s="51" t="s">
        <v>75</v>
      </c>
      <c r="D18" s="52" t="s">
        <v>84</v>
      </c>
      <c r="E18" s="53">
        <v>15</v>
      </c>
      <c r="F18" s="54">
        <v>70000</v>
      </c>
      <c r="G18" s="54">
        <f t="shared" si="0"/>
        <v>1050000</v>
      </c>
      <c r="H18" s="54">
        <v>90000</v>
      </c>
      <c r="I18" s="54">
        <f t="shared" si="1"/>
        <v>1350000</v>
      </c>
      <c r="J18" s="55" t="s">
        <v>76</v>
      </c>
      <c r="K18" s="56">
        <v>39542</v>
      </c>
      <c r="L18" s="57">
        <f t="shared" si="2"/>
        <v>300000</v>
      </c>
      <c r="M18" s="58"/>
    </row>
    <row r="19" spans="2:13" s="34" customFormat="1" ht="25.5" customHeight="1">
      <c r="B19" s="50" t="s">
        <v>74</v>
      </c>
      <c r="C19" s="51" t="s">
        <v>77</v>
      </c>
      <c r="D19" s="52" t="s">
        <v>84</v>
      </c>
      <c r="E19" s="53">
        <v>8</v>
      </c>
      <c r="F19" s="54">
        <v>70000</v>
      </c>
      <c r="G19" s="54">
        <f t="shared" si="0"/>
        <v>560000</v>
      </c>
      <c r="H19" s="54">
        <v>90000</v>
      </c>
      <c r="I19" s="54">
        <f t="shared" si="1"/>
        <v>720000</v>
      </c>
      <c r="J19" s="55" t="s">
        <v>76</v>
      </c>
      <c r="K19" s="56">
        <v>39542</v>
      </c>
      <c r="L19" s="57">
        <f t="shared" si="2"/>
        <v>160000</v>
      </c>
      <c r="M19" s="58"/>
    </row>
    <row r="20" spans="2:13" s="34" customFormat="1" ht="25.5" customHeight="1">
      <c r="B20" s="50"/>
      <c r="C20" s="51"/>
      <c r="D20" s="52"/>
      <c r="E20" s="53"/>
      <c r="F20" s="54"/>
      <c r="G20" s="54"/>
      <c r="H20" s="54"/>
      <c r="I20" s="54"/>
      <c r="J20" s="55"/>
      <c r="K20" s="55"/>
      <c r="L20" s="57"/>
      <c r="M20" s="58"/>
    </row>
    <row r="21" spans="2:13" s="34" customFormat="1" ht="25.5" customHeight="1">
      <c r="B21" s="50"/>
      <c r="C21" s="51"/>
      <c r="D21" s="52"/>
      <c r="E21" s="53"/>
      <c r="F21" s="54"/>
      <c r="G21" s="54"/>
      <c r="H21" s="54"/>
      <c r="I21" s="54"/>
      <c r="J21" s="55"/>
      <c r="K21" s="55"/>
      <c r="L21" s="57"/>
      <c r="M21" s="58"/>
    </row>
    <row r="22" spans="2:13" s="34" customFormat="1" ht="25.5" customHeight="1">
      <c r="B22" s="50"/>
      <c r="C22" s="51"/>
      <c r="D22" s="52"/>
      <c r="E22" s="53"/>
      <c r="F22" s="54"/>
      <c r="G22" s="54"/>
      <c r="H22" s="54"/>
      <c r="I22" s="54"/>
      <c r="J22" s="55"/>
      <c r="K22" s="55"/>
      <c r="L22" s="57"/>
      <c r="M22" s="58"/>
    </row>
    <row r="23" spans="2:13" s="34" customFormat="1" ht="25.5" customHeight="1">
      <c r="B23" s="50"/>
      <c r="C23" s="51"/>
      <c r="D23" s="52"/>
      <c r="E23" s="53"/>
      <c r="F23" s="54"/>
      <c r="G23" s="54"/>
      <c r="H23" s="54"/>
      <c r="I23" s="54"/>
      <c r="J23" s="55"/>
      <c r="K23" s="55"/>
      <c r="L23" s="57"/>
      <c r="M23" s="58"/>
    </row>
    <row r="24" spans="2:13" s="34" customFormat="1" ht="25.5" customHeight="1">
      <c r="B24" s="50"/>
      <c r="C24" s="51"/>
      <c r="D24" s="52"/>
      <c r="E24" s="53"/>
      <c r="F24" s="54"/>
      <c r="G24" s="54"/>
      <c r="H24" s="54"/>
      <c r="I24" s="54"/>
      <c r="J24" s="55"/>
      <c r="K24" s="55"/>
      <c r="L24" s="57"/>
      <c r="M24" s="58"/>
    </row>
    <row r="25" spans="2:13" s="34" customFormat="1" ht="25.5" customHeight="1">
      <c r="B25" s="50"/>
      <c r="C25" s="51"/>
      <c r="D25" s="52"/>
      <c r="E25" s="53"/>
      <c r="F25" s="54"/>
      <c r="G25" s="54"/>
      <c r="H25" s="54"/>
      <c r="I25" s="54"/>
      <c r="J25" s="55"/>
      <c r="K25" s="55"/>
      <c r="L25" s="57"/>
      <c r="M25" s="58"/>
    </row>
    <row r="26" spans="2:13" s="34" customFormat="1" ht="25.5" customHeight="1">
      <c r="B26" s="50"/>
      <c r="C26" s="51"/>
      <c r="D26" s="52"/>
      <c r="E26" s="53"/>
      <c r="F26" s="54"/>
      <c r="G26" s="54"/>
      <c r="H26" s="54"/>
      <c r="I26" s="54"/>
      <c r="J26" s="55"/>
      <c r="K26" s="55"/>
      <c r="L26" s="57"/>
      <c r="M26" s="58"/>
    </row>
    <row r="27" spans="2:13" s="34" customFormat="1" ht="25.5" customHeight="1">
      <c r="B27" s="50"/>
      <c r="C27" s="51"/>
      <c r="D27" s="52"/>
      <c r="E27" s="53"/>
      <c r="F27" s="54"/>
      <c r="G27" s="54"/>
      <c r="H27" s="54"/>
      <c r="I27" s="54"/>
      <c r="J27" s="55"/>
      <c r="K27" s="55"/>
      <c r="L27" s="57"/>
      <c r="M27" s="58"/>
    </row>
    <row r="28" spans="2:13" s="34" customFormat="1" ht="25.5" customHeight="1">
      <c r="B28" s="50"/>
      <c r="C28" s="51"/>
      <c r="D28" s="52"/>
      <c r="E28" s="53"/>
      <c r="F28" s="54"/>
      <c r="G28" s="54"/>
      <c r="H28" s="54"/>
      <c r="I28" s="54"/>
      <c r="J28" s="55"/>
      <c r="K28" s="55"/>
      <c r="L28" s="57"/>
      <c r="M28" s="58"/>
    </row>
    <row r="29" spans="2:13" s="34" customFormat="1" ht="25.5" customHeight="1">
      <c r="B29" s="50"/>
      <c r="C29" s="51"/>
      <c r="D29" s="52"/>
      <c r="E29" s="53"/>
      <c r="F29" s="54"/>
      <c r="G29" s="54"/>
      <c r="H29" s="54"/>
      <c r="I29" s="54"/>
      <c r="J29" s="55"/>
      <c r="K29" s="55"/>
      <c r="L29" s="57"/>
      <c r="M29" s="58"/>
    </row>
    <row r="30" spans="2:13" s="34" customFormat="1" ht="25.5" customHeight="1">
      <c r="B30" s="50"/>
      <c r="C30" s="51"/>
      <c r="D30" s="52"/>
      <c r="E30" s="53"/>
      <c r="F30" s="54"/>
      <c r="G30" s="54"/>
      <c r="H30" s="54"/>
      <c r="I30" s="54"/>
      <c r="J30" s="55"/>
      <c r="K30" s="55"/>
      <c r="L30" s="57"/>
      <c r="M30" s="58"/>
    </row>
    <row r="31" spans="2:13" s="34" customFormat="1" ht="25.5" customHeight="1">
      <c r="B31" s="50"/>
      <c r="C31" s="51"/>
      <c r="D31" s="52"/>
      <c r="E31" s="53"/>
      <c r="F31" s="54"/>
      <c r="G31" s="54"/>
      <c r="H31" s="54"/>
      <c r="I31" s="54"/>
      <c r="J31" s="55"/>
      <c r="K31" s="55"/>
      <c r="L31" s="57"/>
      <c r="M31" s="58"/>
    </row>
    <row r="32" spans="2:13" s="34" customFormat="1" ht="25.5" customHeight="1">
      <c r="B32" s="50"/>
      <c r="C32" s="51"/>
      <c r="D32" s="52"/>
      <c r="E32" s="53"/>
      <c r="F32" s="54"/>
      <c r="G32" s="54"/>
      <c r="H32" s="54"/>
      <c r="I32" s="54"/>
      <c r="J32" s="55"/>
      <c r="K32" s="55"/>
      <c r="L32" s="57"/>
      <c r="M32" s="58"/>
    </row>
    <row r="33" spans="2:13" s="34" customFormat="1" ht="25.5" customHeight="1">
      <c r="B33" s="50"/>
      <c r="C33" s="51"/>
      <c r="D33" s="52"/>
      <c r="E33" s="53"/>
      <c r="F33" s="54"/>
      <c r="G33" s="54"/>
      <c r="H33" s="54"/>
      <c r="I33" s="54"/>
      <c r="J33" s="55"/>
      <c r="K33" s="55"/>
      <c r="L33" s="57"/>
      <c r="M33" s="58"/>
    </row>
    <row r="34" spans="2:13" s="34" customFormat="1" ht="25.5" customHeight="1">
      <c r="B34" s="50"/>
      <c r="C34" s="51"/>
      <c r="D34" s="52"/>
      <c r="E34" s="53"/>
      <c r="F34" s="54"/>
      <c r="G34" s="54"/>
      <c r="H34" s="54"/>
      <c r="I34" s="54"/>
      <c r="J34" s="55"/>
      <c r="K34" s="55"/>
      <c r="L34" s="57"/>
      <c r="M34" s="58"/>
    </row>
    <row r="35" spans="2:13" s="34" customFormat="1" ht="25.5" customHeight="1" thickBot="1">
      <c r="B35" s="59"/>
      <c r="C35" s="60"/>
      <c r="D35" s="61"/>
      <c r="E35" s="62"/>
      <c r="F35" s="63"/>
      <c r="G35" s="63"/>
      <c r="H35" s="63"/>
      <c r="I35" s="63"/>
      <c r="J35" s="64"/>
      <c r="K35" s="64"/>
      <c r="L35" s="65"/>
      <c r="M35" s="66"/>
    </row>
    <row r="36" spans="2:13" s="34" customFormat="1" ht="25.5" customHeight="1" thickBot="1">
      <c r="B36" s="67" t="s">
        <v>78</v>
      </c>
      <c r="C36" s="68"/>
      <c r="D36" s="69"/>
      <c r="E36" s="70">
        <f>SUM(E11:E35)</f>
        <v>130</v>
      </c>
      <c r="F36" s="71"/>
      <c r="G36" s="71">
        <f>SUM(G11:G35)</f>
        <v>8810000</v>
      </c>
      <c r="H36" s="71"/>
      <c r="I36" s="71">
        <f>SUM(I11:I35)</f>
        <v>11467000</v>
      </c>
      <c r="J36" s="153"/>
      <c r="K36" s="154"/>
      <c r="L36" s="72">
        <f>SUM(L11:L35)</f>
        <v>2657000</v>
      </c>
      <c r="M36" s="73"/>
    </row>
    <row r="37" spans="1:3" s="34" customFormat="1" ht="14.25">
      <c r="A37" s="74"/>
      <c r="B37" s="75"/>
      <c r="C37" s="75"/>
    </row>
    <row r="38" ht="14.25">
      <c r="B38" s="76" t="s">
        <v>79</v>
      </c>
    </row>
    <row r="39" ht="14.25">
      <c r="B39" s="77" t="s">
        <v>85</v>
      </c>
    </row>
    <row r="40" ht="14.25">
      <c r="B40" s="77" t="s">
        <v>332</v>
      </c>
    </row>
    <row r="41" ht="14.25">
      <c r="B41" s="77" t="s">
        <v>86</v>
      </c>
    </row>
    <row r="42" ht="14.25">
      <c r="B42" s="32" t="s">
        <v>333</v>
      </c>
    </row>
    <row r="43" ht="14.25">
      <c r="B43" s="78" t="s">
        <v>323</v>
      </c>
    </row>
  </sheetData>
  <sheetProtection/>
  <mergeCells count="1">
    <mergeCell ref="B3:D3"/>
  </mergeCells>
  <dataValidations count="1">
    <dataValidation type="list" allowBlank="1" showInputMessage="1" showErrorMessage="1" sqref="B3:D3">
      <formula1>"様式1-3(単品スライド増額)概算金額算定用,様式6-3(単品スライド増額)協議用"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67" r:id="rId3"/>
  <headerFooter alignWithMargins="0">
    <oddHeader>&amp;C&amp;20
</oddHeader>
  </headerFooter>
  <legacyDrawing r:id="rId2"/>
</worksheet>
</file>

<file path=xl/worksheets/sheet6.xml><?xml version="1.0" encoding="utf-8"?>
<worksheet xmlns="http://schemas.openxmlformats.org/spreadsheetml/2006/main" xmlns:r="http://schemas.openxmlformats.org/officeDocument/2006/relationships">
  <sheetPr>
    <tabColor indexed="41"/>
    <pageSetUpPr fitToPage="1"/>
  </sheetPr>
  <dimension ref="A3:O45"/>
  <sheetViews>
    <sheetView zoomScale="50" zoomScaleNormal="50" zoomScaleSheetLayoutView="80" workbookViewId="0" topLeftCell="A1">
      <selection activeCell="M29" sqref="M29"/>
    </sheetView>
  </sheetViews>
  <sheetFormatPr defaultColWidth="9.00390625" defaultRowHeight="13.5"/>
  <cols>
    <col min="1" max="1" width="5.625" style="32" customWidth="1"/>
    <col min="2" max="2" width="17.125" style="32" customWidth="1"/>
    <col min="3" max="3" width="12.625" style="32" customWidth="1"/>
    <col min="4" max="4" width="6.50390625" style="32" customWidth="1"/>
    <col min="5" max="15" width="10.625" style="32" customWidth="1"/>
    <col min="16" max="16" width="3.625" style="32" customWidth="1"/>
    <col min="17" max="30" width="10.625" style="32" customWidth="1"/>
    <col min="31" max="16384" width="9.00390625" style="32" customWidth="1"/>
  </cols>
  <sheetData>
    <row r="1" ht="14.25"/>
    <row r="2" ht="14.25"/>
    <row r="3" spans="2:4" ht="17.25">
      <c r="B3" s="175" t="s">
        <v>109</v>
      </c>
      <c r="C3" s="175"/>
      <c r="D3" s="175"/>
    </row>
    <row r="4" ht="14.25"/>
    <row r="5" ht="14.25"/>
    <row r="6" spans="2:10" s="34" customFormat="1" ht="25.5">
      <c r="B6" s="33" t="s">
        <v>296</v>
      </c>
      <c r="C6" s="33"/>
      <c r="D6" s="33"/>
      <c r="E6" s="33"/>
      <c r="F6" s="33"/>
      <c r="G6" s="33"/>
      <c r="H6" s="33"/>
      <c r="I6" s="33"/>
      <c r="J6" s="33"/>
    </row>
    <row r="7" s="34" customFormat="1" ht="14.25" customHeight="1">
      <c r="G7" s="35"/>
    </row>
    <row r="8" spans="7:9" s="34" customFormat="1" ht="14.25" customHeight="1">
      <c r="G8" s="36"/>
      <c r="H8" s="36"/>
      <c r="I8" s="36"/>
    </row>
    <row r="9" s="34" customFormat="1" ht="15" thickBot="1"/>
    <row r="10" spans="2:15" s="34" customFormat="1" ht="30.75" customHeight="1" thickBot="1">
      <c r="B10" s="37" t="s">
        <v>30</v>
      </c>
      <c r="C10" s="38" t="s">
        <v>64</v>
      </c>
      <c r="D10" s="38" t="s">
        <v>65</v>
      </c>
      <c r="E10" s="38" t="s">
        <v>66</v>
      </c>
      <c r="F10" s="155" t="s">
        <v>316</v>
      </c>
      <c r="G10" s="156" t="s">
        <v>317</v>
      </c>
      <c r="H10" s="155" t="s">
        <v>318</v>
      </c>
      <c r="I10" s="155" t="s">
        <v>319</v>
      </c>
      <c r="J10" s="38" t="s">
        <v>67</v>
      </c>
      <c r="K10" s="38" t="s">
        <v>68</v>
      </c>
      <c r="L10" s="39" t="s">
        <v>69</v>
      </c>
      <c r="M10" s="152" t="s">
        <v>304</v>
      </c>
      <c r="N10" s="39" t="s">
        <v>111</v>
      </c>
      <c r="O10" s="40" t="s">
        <v>70</v>
      </c>
    </row>
    <row r="11" spans="2:15" s="34" customFormat="1" ht="25.5" customHeight="1" thickTop="1">
      <c r="B11" s="160" t="s">
        <v>324</v>
      </c>
      <c r="C11" s="42"/>
      <c r="D11" s="43"/>
      <c r="E11" s="146"/>
      <c r="F11" s="45"/>
      <c r="G11" s="45"/>
      <c r="H11" s="45"/>
      <c r="I11" s="45"/>
      <c r="J11" s="46"/>
      <c r="K11" s="47"/>
      <c r="L11" s="48"/>
      <c r="M11" s="48"/>
      <c r="N11" s="48"/>
      <c r="O11" s="49"/>
    </row>
    <row r="12" spans="2:15" s="34" customFormat="1" ht="25.5" customHeight="1">
      <c r="B12" s="161" t="s">
        <v>129</v>
      </c>
      <c r="C12" s="42" t="s">
        <v>297</v>
      </c>
      <c r="D12" s="43" t="s">
        <v>298</v>
      </c>
      <c r="E12" s="146">
        <v>1000</v>
      </c>
      <c r="F12" s="45">
        <v>100</v>
      </c>
      <c r="G12" s="45">
        <f aca="true" t="shared" si="0" ref="G12:G17">+F12*E12</f>
        <v>100000</v>
      </c>
      <c r="H12" s="45">
        <v>110</v>
      </c>
      <c r="I12" s="45">
        <f aca="true" t="shared" si="1" ref="I12:I17">+H12*E12</f>
        <v>110000</v>
      </c>
      <c r="J12" s="46" t="s">
        <v>110</v>
      </c>
      <c r="K12" s="47">
        <v>39520</v>
      </c>
      <c r="L12" s="48">
        <f aca="true" t="shared" si="2" ref="L12:L18">+I12-G12</f>
        <v>10000</v>
      </c>
      <c r="M12" s="48"/>
      <c r="N12" s="48" t="s">
        <v>112</v>
      </c>
      <c r="O12" s="49"/>
    </row>
    <row r="13" spans="2:15" s="34" customFormat="1" ht="25.5" customHeight="1">
      <c r="B13" s="145" t="s">
        <v>129</v>
      </c>
      <c r="C13" s="42" t="s">
        <v>297</v>
      </c>
      <c r="D13" s="43" t="s">
        <v>298</v>
      </c>
      <c r="E13" s="147">
        <v>1000</v>
      </c>
      <c r="F13" s="54">
        <v>100</v>
      </c>
      <c r="G13" s="54">
        <f t="shared" si="0"/>
        <v>100000</v>
      </c>
      <c r="H13" s="54">
        <v>115</v>
      </c>
      <c r="I13" s="54">
        <f t="shared" si="1"/>
        <v>115000</v>
      </c>
      <c r="J13" s="55" t="s">
        <v>110</v>
      </c>
      <c r="K13" s="56">
        <v>39551</v>
      </c>
      <c r="L13" s="57">
        <f t="shared" si="2"/>
        <v>15000</v>
      </c>
      <c r="M13" s="57"/>
      <c r="N13" s="48" t="s">
        <v>112</v>
      </c>
      <c r="O13" s="58"/>
    </row>
    <row r="14" spans="2:15" s="34" customFormat="1" ht="25.5" customHeight="1">
      <c r="B14" s="145" t="s">
        <v>129</v>
      </c>
      <c r="C14" s="42" t="s">
        <v>297</v>
      </c>
      <c r="D14" s="43" t="s">
        <v>298</v>
      </c>
      <c r="E14" s="147">
        <v>1500</v>
      </c>
      <c r="F14" s="54">
        <v>100</v>
      </c>
      <c r="G14" s="54">
        <f t="shared" si="0"/>
        <v>150000</v>
      </c>
      <c r="H14" s="54">
        <v>120</v>
      </c>
      <c r="I14" s="54">
        <f t="shared" si="1"/>
        <v>180000</v>
      </c>
      <c r="J14" s="55" t="s">
        <v>110</v>
      </c>
      <c r="K14" s="56">
        <v>39551</v>
      </c>
      <c r="L14" s="57">
        <f t="shared" si="2"/>
        <v>30000</v>
      </c>
      <c r="M14" s="57"/>
      <c r="N14" s="48" t="s">
        <v>112</v>
      </c>
      <c r="O14" s="58"/>
    </row>
    <row r="15" spans="2:15" s="34" customFormat="1" ht="25.5" customHeight="1">
      <c r="B15" s="145" t="s">
        <v>129</v>
      </c>
      <c r="C15" s="42" t="s">
        <v>297</v>
      </c>
      <c r="D15" s="43" t="s">
        <v>298</v>
      </c>
      <c r="E15" s="147">
        <v>2000</v>
      </c>
      <c r="F15" s="54">
        <v>100</v>
      </c>
      <c r="G15" s="54">
        <f t="shared" si="0"/>
        <v>200000</v>
      </c>
      <c r="H15" s="54">
        <v>120</v>
      </c>
      <c r="I15" s="54">
        <f t="shared" si="1"/>
        <v>240000</v>
      </c>
      <c r="J15" s="55" t="s">
        <v>110</v>
      </c>
      <c r="K15" s="56">
        <v>39581</v>
      </c>
      <c r="L15" s="57">
        <f t="shared" si="2"/>
        <v>40000</v>
      </c>
      <c r="M15" s="57"/>
      <c r="N15" s="48" t="s">
        <v>112</v>
      </c>
      <c r="O15" s="58"/>
    </row>
    <row r="16" spans="2:15" s="34" customFormat="1" ht="25.5" customHeight="1">
      <c r="B16" s="145" t="s">
        <v>129</v>
      </c>
      <c r="C16" s="42" t="s">
        <v>297</v>
      </c>
      <c r="D16" s="43" t="s">
        <v>298</v>
      </c>
      <c r="E16" s="147">
        <v>2000</v>
      </c>
      <c r="F16" s="54">
        <v>100</v>
      </c>
      <c r="G16" s="54">
        <f t="shared" si="0"/>
        <v>200000</v>
      </c>
      <c r="H16" s="54">
        <v>125</v>
      </c>
      <c r="I16" s="54">
        <f t="shared" si="1"/>
        <v>250000</v>
      </c>
      <c r="J16" s="55" t="s">
        <v>110</v>
      </c>
      <c r="K16" s="56">
        <v>39602</v>
      </c>
      <c r="L16" s="57">
        <f t="shared" si="2"/>
        <v>50000</v>
      </c>
      <c r="M16" s="57"/>
      <c r="N16" s="48" t="s">
        <v>112</v>
      </c>
      <c r="O16" s="58" t="s">
        <v>73</v>
      </c>
    </row>
    <row r="17" spans="2:15" s="34" customFormat="1" ht="25.5" customHeight="1">
      <c r="B17" s="145" t="s">
        <v>129</v>
      </c>
      <c r="C17" s="42" t="s">
        <v>297</v>
      </c>
      <c r="D17" s="43" t="s">
        <v>298</v>
      </c>
      <c r="E17" s="147">
        <v>1000</v>
      </c>
      <c r="F17" s="54">
        <v>100</v>
      </c>
      <c r="G17" s="54">
        <f t="shared" si="0"/>
        <v>100000</v>
      </c>
      <c r="H17" s="54">
        <v>130</v>
      </c>
      <c r="I17" s="54">
        <f t="shared" si="1"/>
        <v>130000</v>
      </c>
      <c r="J17" s="55" t="s">
        <v>110</v>
      </c>
      <c r="K17" s="56">
        <v>39632</v>
      </c>
      <c r="L17" s="57">
        <f t="shared" si="2"/>
        <v>30000</v>
      </c>
      <c r="M17" s="57"/>
      <c r="N17" s="48" t="s">
        <v>112</v>
      </c>
      <c r="O17" s="58" t="s">
        <v>73</v>
      </c>
    </row>
    <row r="18" spans="2:15" s="34" customFormat="1" ht="25.5" customHeight="1">
      <c r="B18" s="50" t="s">
        <v>299</v>
      </c>
      <c r="C18" s="51" t="s">
        <v>170</v>
      </c>
      <c r="D18" s="52"/>
      <c r="E18" s="147">
        <f>SUM(E12:E17)</f>
        <v>8500</v>
      </c>
      <c r="F18" s="54"/>
      <c r="G18" s="54">
        <f>SUM(G12:G17)</f>
        <v>850000</v>
      </c>
      <c r="H18" s="54"/>
      <c r="I18" s="54">
        <f>SUM(I12:I17)</f>
        <v>1025000</v>
      </c>
      <c r="J18" s="55"/>
      <c r="K18" s="56"/>
      <c r="L18" s="57">
        <f t="shared" si="2"/>
        <v>175000</v>
      </c>
      <c r="M18" s="57"/>
      <c r="N18" s="57"/>
      <c r="O18" s="58"/>
    </row>
    <row r="19" spans="2:15" s="34" customFormat="1" ht="25.5" customHeight="1">
      <c r="B19" s="50"/>
      <c r="C19" s="51"/>
      <c r="D19" s="52"/>
      <c r="E19" s="147"/>
      <c r="F19" s="54"/>
      <c r="G19" s="54"/>
      <c r="H19" s="54"/>
      <c r="I19" s="54"/>
      <c r="J19" s="55"/>
      <c r="K19" s="56"/>
      <c r="L19" s="57"/>
      <c r="M19" s="57"/>
      <c r="N19" s="57"/>
      <c r="O19" s="58"/>
    </row>
    <row r="20" spans="2:15" s="34" customFormat="1" ht="25.5" customHeight="1">
      <c r="B20" s="162" t="s">
        <v>325</v>
      </c>
      <c r="C20" s="42"/>
      <c r="D20" s="43"/>
      <c r="E20" s="147"/>
      <c r="F20" s="54"/>
      <c r="G20" s="54"/>
      <c r="H20" s="54"/>
      <c r="I20" s="54"/>
      <c r="J20" s="55"/>
      <c r="K20" s="56"/>
      <c r="L20" s="57"/>
      <c r="M20" s="57"/>
      <c r="N20" s="57"/>
      <c r="O20" s="58"/>
    </row>
    <row r="21" spans="2:15" s="34" customFormat="1" ht="25.5" customHeight="1">
      <c r="B21" s="145" t="s">
        <v>129</v>
      </c>
      <c r="C21" s="42" t="s">
        <v>297</v>
      </c>
      <c r="D21" s="43" t="s">
        <v>298</v>
      </c>
      <c r="E21" s="147">
        <v>2000</v>
      </c>
      <c r="F21" s="54">
        <v>100</v>
      </c>
      <c r="G21" s="54">
        <f>+F21*E21</f>
        <v>200000</v>
      </c>
      <c r="H21" s="54">
        <v>110</v>
      </c>
      <c r="I21" s="54">
        <f>+H21*E21</f>
        <v>220000</v>
      </c>
      <c r="J21" s="55" t="s">
        <v>110</v>
      </c>
      <c r="K21" s="56">
        <v>39542</v>
      </c>
      <c r="L21" s="57">
        <f>+I21-G21</f>
        <v>20000</v>
      </c>
      <c r="M21" s="57" t="s">
        <v>305</v>
      </c>
      <c r="N21" s="57" t="s">
        <v>306</v>
      </c>
      <c r="O21" s="58" t="s">
        <v>303</v>
      </c>
    </row>
    <row r="22" spans="2:15" s="34" customFormat="1" ht="25.5" customHeight="1">
      <c r="B22" s="145" t="s">
        <v>129</v>
      </c>
      <c r="C22" s="42" t="s">
        <v>297</v>
      </c>
      <c r="D22" s="43" t="s">
        <v>298</v>
      </c>
      <c r="E22" s="147">
        <v>1000</v>
      </c>
      <c r="F22" s="54">
        <v>100</v>
      </c>
      <c r="G22" s="54">
        <f>+F22*E22</f>
        <v>100000</v>
      </c>
      <c r="H22" s="54">
        <v>160</v>
      </c>
      <c r="I22" s="54">
        <f>+H22*E22</f>
        <v>160000</v>
      </c>
      <c r="J22" s="55" t="s">
        <v>110</v>
      </c>
      <c r="K22" s="56">
        <v>39581</v>
      </c>
      <c r="L22" s="57">
        <f>+I22-G22</f>
        <v>60000</v>
      </c>
      <c r="M22" s="57" t="s">
        <v>305</v>
      </c>
      <c r="N22" s="57" t="s">
        <v>306</v>
      </c>
      <c r="O22" s="58" t="s">
        <v>303</v>
      </c>
    </row>
    <row r="23" spans="2:15" s="34" customFormat="1" ht="25.5" customHeight="1">
      <c r="B23" s="145" t="s">
        <v>129</v>
      </c>
      <c r="C23" s="42" t="s">
        <v>297</v>
      </c>
      <c r="D23" s="43" t="s">
        <v>298</v>
      </c>
      <c r="E23" s="147">
        <v>1000</v>
      </c>
      <c r="F23" s="54">
        <v>100</v>
      </c>
      <c r="G23" s="54">
        <f>+F23*E23</f>
        <v>100000</v>
      </c>
      <c r="H23" s="54">
        <v>150</v>
      </c>
      <c r="I23" s="54">
        <f>+H23*E23</f>
        <v>150000</v>
      </c>
      <c r="J23" s="55" t="s">
        <v>302</v>
      </c>
      <c r="K23" s="56">
        <v>39581</v>
      </c>
      <c r="L23" s="57">
        <f>+I23-G23</f>
        <v>50000</v>
      </c>
      <c r="M23" s="57" t="s">
        <v>305</v>
      </c>
      <c r="N23" s="57" t="s">
        <v>306</v>
      </c>
      <c r="O23" s="58" t="s">
        <v>303</v>
      </c>
    </row>
    <row r="24" spans="2:15" s="34" customFormat="1" ht="25.5" customHeight="1">
      <c r="B24" s="50" t="s">
        <v>300</v>
      </c>
      <c r="C24" s="51" t="s">
        <v>301</v>
      </c>
      <c r="D24" s="43" t="s">
        <v>298</v>
      </c>
      <c r="E24" s="147">
        <v>500</v>
      </c>
      <c r="F24" s="54">
        <v>140</v>
      </c>
      <c r="G24" s="54">
        <f>+F24*E24</f>
        <v>70000</v>
      </c>
      <c r="H24" s="54">
        <v>180</v>
      </c>
      <c r="I24" s="54">
        <f>+H24*E24</f>
        <v>90000</v>
      </c>
      <c r="J24" s="55" t="s">
        <v>302</v>
      </c>
      <c r="K24" s="56">
        <v>39602</v>
      </c>
      <c r="L24" s="57">
        <f>+I24-G24</f>
        <v>20000</v>
      </c>
      <c r="M24" s="57" t="s">
        <v>307</v>
      </c>
      <c r="N24" s="57" t="s">
        <v>308</v>
      </c>
      <c r="O24" s="58" t="s">
        <v>73</v>
      </c>
    </row>
    <row r="25" spans="2:15" s="34" customFormat="1" ht="25.5" customHeight="1">
      <c r="B25" s="50" t="s">
        <v>300</v>
      </c>
      <c r="C25" s="51" t="s">
        <v>301</v>
      </c>
      <c r="D25" s="43" t="s">
        <v>298</v>
      </c>
      <c r="E25" s="147">
        <v>1000</v>
      </c>
      <c r="F25" s="54">
        <v>140</v>
      </c>
      <c r="G25" s="54">
        <f>+F25*E25</f>
        <v>140000</v>
      </c>
      <c r="H25" s="54">
        <v>190</v>
      </c>
      <c r="I25" s="54">
        <f>+H25*E25</f>
        <v>190000</v>
      </c>
      <c r="J25" s="55" t="s">
        <v>302</v>
      </c>
      <c r="K25" s="56">
        <v>39632</v>
      </c>
      <c r="L25" s="57">
        <f>+I25-G25</f>
        <v>50000</v>
      </c>
      <c r="M25" s="57" t="s">
        <v>307</v>
      </c>
      <c r="N25" s="57" t="s">
        <v>308</v>
      </c>
      <c r="O25" s="58"/>
    </row>
    <row r="26" spans="2:15" s="34" customFormat="1" ht="25.5" customHeight="1">
      <c r="B26" s="50" t="s">
        <v>309</v>
      </c>
      <c r="C26" s="51" t="s">
        <v>170</v>
      </c>
      <c r="D26" s="52"/>
      <c r="E26" s="147">
        <f>SUM(E21:E25)</f>
        <v>5500</v>
      </c>
      <c r="F26" s="54"/>
      <c r="G26" s="147">
        <f>SUM(G21:G25)</f>
        <v>610000</v>
      </c>
      <c r="H26" s="54"/>
      <c r="I26" s="147">
        <f>SUM(I21:I25)</f>
        <v>810000</v>
      </c>
      <c r="J26" s="55"/>
      <c r="K26" s="55"/>
      <c r="L26" s="147">
        <f>SUM(L21:L25)</f>
        <v>200000</v>
      </c>
      <c r="M26" s="150"/>
      <c r="N26" s="150"/>
      <c r="O26" s="58"/>
    </row>
    <row r="27" spans="2:15" s="34" customFormat="1" ht="25.5" customHeight="1">
      <c r="B27" s="50"/>
      <c r="C27" s="51"/>
      <c r="D27" s="52"/>
      <c r="E27" s="147"/>
      <c r="F27" s="54"/>
      <c r="G27" s="54"/>
      <c r="H27" s="54"/>
      <c r="I27" s="54"/>
      <c r="J27" s="55"/>
      <c r="K27" s="55"/>
      <c r="L27" s="57"/>
      <c r="M27" s="57"/>
      <c r="N27" s="57"/>
      <c r="O27" s="58"/>
    </row>
    <row r="28" spans="2:15" s="34" customFormat="1" ht="25.5" customHeight="1">
      <c r="B28" s="163" t="s">
        <v>326</v>
      </c>
      <c r="C28" s="51"/>
      <c r="D28" s="52"/>
      <c r="E28" s="147"/>
      <c r="F28" s="54"/>
      <c r="G28" s="54"/>
      <c r="H28" s="54"/>
      <c r="I28" s="54"/>
      <c r="J28" s="55"/>
      <c r="K28" s="55"/>
      <c r="L28" s="57"/>
      <c r="M28" s="57"/>
      <c r="N28" s="57"/>
      <c r="O28" s="58"/>
    </row>
    <row r="29" spans="2:15" s="34" customFormat="1" ht="25.5" customHeight="1">
      <c r="B29" s="145" t="s">
        <v>129</v>
      </c>
      <c r="C29" s="42" t="s">
        <v>297</v>
      </c>
      <c r="D29" s="43" t="s">
        <v>298</v>
      </c>
      <c r="E29" s="147">
        <v>2500</v>
      </c>
      <c r="F29" s="54">
        <v>90</v>
      </c>
      <c r="G29" s="54">
        <f>+F29*E29</f>
        <v>225000</v>
      </c>
      <c r="H29" s="54">
        <v>96</v>
      </c>
      <c r="I29" s="54">
        <f>+H29*E29</f>
        <v>240000</v>
      </c>
      <c r="J29" s="55" t="s">
        <v>110</v>
      </c>
      <c r="K29" s="56">
        <v>39602</v>
      </c>
      <c r="L29" s="57">
        <f>+I29-G29</f>
        <v>15000</v>
      </c>
      <c r="M29" s="57" t="s">
        <v>305</v>
      </c>
      <c r="N29" s="48" t="s">
        <v>343</v>
      </c>
      <c r="O29" s="58"/>
    </row>
    <row r="30" spans="2:15" s="34" customFormat="1" ht="25.5" customHeight="1">
      <c r="B30" s="145" t="s">
        <v>129</v>
      </c>
      <c r="C30" s="42" t="s">
        <v>297</v>
      </c>
      <c r="D30" s="43" t="s">
        <v>298</v>
      </c>
      <c r="E30" s="147">
        <v>500</v>
      </c>
      <c r="F30" s="54">
        <v>90</v>
      </c>
      <c r="G30" s="54">
        <f>+F30*E30</f>
        <v>45000</v>
      </c>
      <c r="H30" s="54">
        <v>110</v>
      </c>
      <c r="I30" s="54">
        <f>+H30*E30</f>
        <v>55000</v>
      </c>
      <c r="J30" s="55" t="s">
        <v>110</v>
      </c>
      <c r="K30" s="56">
        <v>39632</v>
      </c>
      <c r="L30" s="57">
        <f>+I30-G30</f>
        <v>10000</v>
      </c>
      <c r="M30" s="57" t="s">
        <v>341</v>
      </c>
      <c r="N30" s="48" t="s">
        <v>342</v>
      </c>
      <c r="O30" s="58"/>
    </row>
    <row r="31" spans="2:15" s="34" customFormat="1" ht="25.5" customHeight="1">
      <c r="B31" s="50" t="s">
        <v>299</v>
      </c>
      <c r="C31" s="51" t="s">
        <v>170</v>
      </c>
      <c r="D31" s="52"/>
      <c r="E31" s="147">
        <f>SUM(E29:E30)</f>
        <v>3000</v>
      </c>
      <c r="F31" s="54"/>
      <c r="G31" s="147">
        <f>SUM(G29:G30)</f>
        <v>270000</v>
      </c>
      <c r="H31" s="54"/>
      <c r="I31" s="147">
        <f>SUM(I29:I30)</f>
        <v>295000</v>
      </c>
      <c r="J31" s="55"/>
      <c r="K31" s="56"/>
      <c r="L31" s="147">
        <f>SUM(L29:L30)</f>
        <v>25000</v>
      </c>
      <c r="M31" s="57"/>
      <c r="N31" s="57"/>
      <c r="O31" s="58"/>
    </row>
    <row r="32" spans="2:15" s="34" customFormat="1" ht="25.5" customHeight="1">
      <c r="B32" s="50"/>
      <c r="C32" s="51"/>
      <c r="D32" s="52"/>
      <c r="E32" s="147"/>
      <c r="F32" s="54"/>
      <c r="G32" s="54"/>
      <c r="H32" s="54"/>
      <c r="I32" s="54"/>
      <c r="J32" s="55"/>
      <c r="K32" s="55"/>
      <c r="L32" s="57"/>
      <c r="M32" s="57"/>
      <c r="N32" s="57"/>
      <c r="O32" s="58"/>
    </row>
    <row r="33" spans="2:15" s="34" customFormat="1" ht="25.5" customHeight="1">
      <c r="B33" s="50"/>
      <c r="C33" s="51"/>
      <c r="D33" s="52"/>
      <c r="E33" s="147"/>
      <c r="F33" s="54"/>
      <c r="G33" s="54"/>
      <c r="H33" s="54"/>
      <c r="I33" s="54"/>
      <c r="J33" s="55"/>
      <c r="K33" s="55"/>
      <c r="L33" s="57"/>
      <c r="M33" s="57"/>
      <c r="N33" s="57"/>
      <c r="O33" s="58"/>
    </row>
    <row r="34" spans="2:15" s="34" customFormat="1" ht="25.5" customHeight="1">
      <c r="B34" s="50"/>
      <c r="C34" s="51"/>
      <c r="D34" s="52"/>
      <c r="E34" s="147"/>
      <c r="F34" s="54"/>
      <c r="G34" s="54"/>
      <c r="H34" s="54"/>
      <c r="I34" s="54"/>
      <c r="J34" s="55"/>
      <c r="K34" s="55"/>
      <c r="L34" s="57"/>
      <c r="M34" s="57"/>
      <c r="N34" s="57"/>
      <c r="O34" s="58"/>
    </row>
    <row r="35" spans="2:15" s="34" customFormat="1" ht="25.5" customHeight="1" thickBot="1">
      <c r="B35" s="59"/>
      <c r="C35" s="60"/>
      <c r="D35" s="61"/>
      <c r="E35" s="148"/>
      <c r="F35" s="63"/>
      <c r="G35" s="63"/>
      <c r="H35" s="63"/>
      <c r="I35" s="63"/>
      <c r="J35" s="64"/>
      <c r="K35" s="64"/>
      <c r="L35" s="65"/>
      <c r="M35" s="65"/>
      <c r="N35" s="65"/>
      <c r="O35" s="66"/>
    </row>
    <row r="36" spans="2:15" s="34" customFormat="1" ht="25.5" customHeight="1" thickBot="1">
      <c r="B36" s="67" t="s">
        <v>78</v>
      </c>
      <c r="C36" s="68"/>
      <c r="D36" s="69"/>
      <c r="E36" s="149">
        <f>+E24+E17</f>
        <v>1500</v>
      </c>
      <c r="F36" s="71"/>
      <c r="G36" s="149">
        <f>+G24+G17</f>
        <v>170000</v>
      </c>
      <c r="H36" s="71"/>
      <c r="I36" s="149">
        <f>+I24+I17</f>
        <v>220000</v>
      </c>
      <c r="J36" s="173"/>
      <c r="K36" s="209"/>
      <c r="L36" s="149">
        <f>+L24+L17</f>
        <v>50000</v>
      </c>
      <c r="M36" s="151"/>
      <c r="N36" s="151"/>
      <c r="O36" s="73"/>
    </row>
    <row r="37" spans="1:3" s="34" customFormat="1" ht="14.25">
      <c r="A37" s="74"/>
      <c r="B37" s="75"/>
      <c r="C37" s="75"/>
    </row>
    <row r="38" ht="14.25">
      <c r="B38" s="76" t="s">
        <v>79</v>
      </c>
    </row>
    <row r="39" ht="14.25">
      <c r="B39" s="35" t="s">
        <v>337</v>
      </c>
    </row>
    <row r="40" ht="14.25">
      <c r="B40" s="35" t="s">
        <v>334</v>
      </c>
    </row>
    <row r="41" ht="14.25">
      <c r="B41" s="32" t="s">
        <v>338</v>
      </c>
    </row>
    <row r="42" ht="14.25">
      <c r="B42" s="32" t="s">
        <v>339</v>
      </c>
    </row>
    <row r="43" ht="14.25">
      <c r="B43" s="32" t="s">
        <v>336</v>
      </c>
    </row>
    <row r="44" ht="14.25">
      <c r="B44" s="32" t="s">
        <v>340</v>
      </c>
    </row>
    <row r="45" ht="14.25">
      <c r="B45" s="165" t="s">
        <v>335</v>
      </c>
    </row>
  </sheetData>
  <sheetProtection/>
  <mergeCells count="2">
    <mergeCell ref="J36:K36"/>
    <mergeCell ref="B3:D3"/>
  </mergeCells>
  <dataValidations count="1">
    <dataValidation type="list" allowBlank="1" showInputMessage="1" showErrorMessage="1" sqref="B3:D3">
      <formula1>"様式1-4(単品スライド増額)概算金額算定用,様式6-4(単品スライド増額)協議用"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57" r:id="rId4"/>
  <headerFooter alignWithMargins="0">
    <oddHeader>&amp;C&amp;20
</oddHead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P28"/>
  <sheetViews>
    <sheetView workbookViewId="0" topLeftCell="C1">
      <selection activeCell="N16" sqref="N16"/>
    </sheetView>
  </sheetViews>
  <sheetFormatPr defaultColWidth="9.00390625" defaultRowHeight="13.5"/>
  <cols>
    <col min="1" max="1" width="2.625" style="83" customWidth="1"/>
    <col min="2" max="2" width="15.00390625" style="83" customWidth="1"/>
    <col min="3" max="3" width="9.00390625" style="83" customWidth="1"/>
    <col min="4" max="4" width="5.25390625" style="83" bestFit="1" customWidth="1"/>
    <col min="5" max="5" width="8.875" style="83" customWidth="1"/>
    <col min="6" max="6" width="9.00390625" style="83" customWidth="1"/>
    <col min="7" max="7" width="9.25390625" style="83" bestFit="1" customWidth="1"/>
    <col min="8" max="11" width="9.00390625" style="83" customWidth="1"/>
    <col min="12" max="12" width="5.25390625" style="83" bestFit="1" customWidth="1"/>
    <col min="13" max="16" width="9.00390625" style="83" customWidth="1"/>
    <col min="17" max="17" width="3.00390625" style="83" customWidth="1"/>
    <col min="18" max="16384" width="9.00390625" style="83" customWidth="1"/>
  </cols>
  <sheetData>
    <row r="1" ht="13.5"/>
    <row r="2" spans="2:16" ht="17.25">
      <c r="B2" s="175" t="s">
        <v>114</v>
      </c>
      <c r="C2" s="175"/>
      <c r="D2" s="175"/>
      <c r="P2" s="84"/>
    </row>
    <row r="3" ht="13.5"/>
    <row r="5" ht="13.5">
      <c r="B5" s="85" t="s">
        <v>115</v>
      </c>
    </row>
    <row r="6" ht="14.25" thickBot="1">
      <c r="P6" s="83" t="s">
        <v>116</v>
      </c>
    </row>
    <row r="7" spans="2:16" ht="13.5">
      <c r="B7" s="213" t="s">
        <v>117</v>
      </c>
      <c r="C7" s="210" t="s">
        <v>64</v>
      </c>
      <c r="D7" s="210" t="s">
        <v>65</v>
      </c>
      <c r="E7" s="210" t="s">
        <v>118</v>
      </c>
      <c r="F7" s="212" t="s">
        <v>320</v>
      </c>
      <c r="G7" s="212" t="s">
        <v>315</v>
      </c>
      <c r="H7" s="210" t="s">
        <v>119</v>
      </c>
      <c r="I7" s="218" t="s">
        <v>120</v>
      </c>
      <c r="J7" s="220" t="s">
        <v>121</v>
      </c>
      <c r="K7" s="210"/>
      <c r="L7" s="210"/>
      <c r="M7" s="210"/>
      <c r="N7" s="210"/>
      <c r="O7" s="210"/>
      <c r="P7" s="221"/>
    </row>
    <row r="8" spans="2:16" ht="27.75" thickBot="1">
      <c r="B8" s="214"/>
      <c r="C8" s="211"/>
      <c r="D8" s="211"/>
      <c r="E8" s="211"/>
      <c r="F8" s="211"/>
      <c r="G8" s="211"/>
      <c r="H8" s="211"/>
      <c r="I8" s="219"/>
      <c r="J8" s="87" t="s">
        <v>122</v>
      </c>
      <c r="K8" s="86" t="s">
        <v>123</v>
      </c>
      <c r="L8" s="86" t="s">
        <v>65</v>
      </c>
      <c r="M8" s="86" t="s">
        <v>66</v>
      </c>
      <c r="N8" s="157" t="s">
        <v>318</v>
      </c>
      <c r="O8" s="157" t="s">
        <v>319</v>
      </c>
      <c r="P8" s="88" t="s">
        <v>124</v>
      </c>
    </row>
    <row r="9" spans="2:16" ht="14.25" thickTop="1">
      <c r="B9" s="89"/>
      <c r="C9" s="90"/>
      <c r="D9" s="91"/>
      <c r="E9" s="92"/>
      <c r="F9" s="92"/>
      <c r="G9" s="92"/>
      <c r="H9" s="90"/>
      <c r="I9" s="93"/>
      <c r="J9" s="94"/>
      <c r="K9" s="90"/>
      <c r="L9" s="91"/>
      <c r="M9" s="92"/>
      <c r="N9" s="92"/>
      <c r="O9" s="92"/>
      <c r="P9" s="95"/>
    </row>
    <row r="10" spans="2:16" ht="13.5">
      <c r="B10" s="96" t="s">
        <v>125</v>
      </c>
      <c r="C10" s="97" t="s">
        <v>139</v>
      </c>
      <c r="D10" s="98" t="s">
        <v>140</v>
      </c>
      <c r="E10" s="99">
        <v>3000</v>
      </c>
      <c r="F10" s="99">
        <v>2000</v>
      </c>
      <c r="G10" s="99">
        <f>+F10*E10</f>
        <v>6000000</v>
      </c>
      <c r="H10" s="97" t="s">
        <v>128</v>
      </c>
      <c r="I10" s="100">
        <v>39540</v>
      </c>
      <c r="J10" s="101" t="s">
        <v>129</v>
      </c>
      <c r="K10" s="97" t="s">
        <v>130</v>
      </c>
      <c r="L10" s="98" t="s">
        <v>141</v>
      </c>
      <c r="M10" s="99">
        <v>700</v>
      </c>
      <c r="N10" s="99">
        <v>90</v>
      </c>
      <c r="O10" s="99">
        <f>+N10*M10</f>
        <v>63000</v>
      </c>
      <c r="P10" s="102" t="s">
        <v>131</v>
      </c>
    </row>
    <row r="11" spans="2:16" ht="13.5">
      <c r="B11" s="96"/>
      <c r="C11" s="97"/>
      <c r="D11" s="98"/>
      <c r="E11" s="99"/>
      <c r="F11" s="99"/>
      <c r="G11" s="99"/>
      <c r="H11" s="97"/>
      <c r="I11" s="100"/>
      <c r="J11" s="101" t="s">
        <v>129</v>
      </c>
      <c r="K11" s="97" t="s">
        <v>130</v>
      </c>
      <c r="L11" s="98" t="s">
        <v>141</v>
      </c>
      <c r="M11" s="99">
        <v>300</v>
      </c>
      <c r="N11" s="99">
        <v>90</v>
      </c>
      <c r="O11" s="99">
        <f>+N11*M11</f>
        <v>27000</v>
      </c>
      <c r="P11" s="102" t="s">
        <v>132</v>
      </c>
    </row>
    <row r="12" spans="2:16" ht="13.5">
      <c r="B12" s="96"/>
      <c r="C12" s="97"/>
      <c r="D12" s="98"/>
      <c r="E12" s="99"/>
      <c r="F12" s="99"/>
      <c r="G12" s="99"/>
      <c r="H12" s="97"/>
      <c r="I12" s="100"/>
      <c r="J12" s="101"/>
      <c r="K12" s="97"/>
      <c r="L12" s="98"/>
      <c r="M12" s="99"/>
      <c r="N12" s="99"/>
      <c r="O12" s="99"/>
      <c r="P12" s="102"/>
    </row>
    <row r="13" spans="2:16" ht="13.5">
      <c r="B13" s="96" t="s">
        <v>125</v>
      </c>
      <c r="C13" s="97" t="s">
        <v>126</v>
      </c>
      <c r="D13" s="98" t="s">
        <v>127</v>
      </c>
      <c r="E13" s="99">
        <v>5000</v>
      </c>
      <c r="F13" s="99">
        <v>2000</v>
      </c>
      <c r="G13" s="99">
        <f>+F13*E13</f>
        <v>10000000</v>
      </c>
      <c r="H13" s="97" t="s">
        <v>128</v>
      </c>
      <c r="I13" s="100">
        <v>39654</v>
      </c>
      <c r="J13" s="101" t="s">
        <v>129</v>
      </c>
      <c r="K13" s="97" t="s">
        <v>130</v>
      </c>
      <c r="L13" s="98" t="s">
        <v>141</v>
      </c>
      <c r="M13" s="99">
        <v>500</v>
      </c>
      <c r="N13" s="99">
        <v>100</v>
      </c>
      <c r="O13" s="99">
        <f>+N13*M13</f>
        <v>50000</v>
      </c>
      <c r="P13" s="102" t="s">
        <v>131</v>
      </c>
    </row>
    <row r="14" spans="2:16" ht="13.5">
      <c r="B14" s="96"/>
      <c r="C14" s="97"/>
      <c r="D14" s="98"/>
      <c r="E14" s="99"/>
      <c r="F14" s="99"/>
      <c r="G14" s="99"/>
      <c r="H14" s="97"/>
      <c r="I14" s="100"/>
      <c r="J14" s="101" t="s">
        <v>129</v>
      </c>
      <c r="K14" s="97" t="s">
        <v>130</v>
      </c>
      <c r="L14" s="98" t="s">
        <v>141</v>
      </c>
      <c r="M14" s="99">
        <v>1000</v>
      </c>
      <c r="N14" s="99">
        <v>100</v>
      </c>
      <c r="O14" s="99">
        <f>+N14*M14</f>
        <v>100000</v>
      </c>
      <c r="P14" s="102" t="s">
        <v>132</v>
      </c>
    </row>
    <row r="15" spans="2:16" ht="13.5">
      <c r="B15" s="96"/>
      <c r="C15" s="97"/>
      <c r="D15" s="98"/>
      <c r="E15" s="99"/>
      <c r="F15" s="99"/>
      <c r="G15" s="99"/>
      <c r="H15" s="97"/>
      <c r="I15" s="100"/>
      <c r="J15" s="101"/>
      <c r="K15" s="97"/>
      <c r="L15" s="98"/>
      <c r="M15" s="99"/>
      <c r="N15" s="99"/>
      <c r="O15" s="99"/>
      <c r="P15" s="102"/>
    </row>
    <row r="16" spans="2:16" ht="13.5">
      <c r="B16" s="96"/>
      <c r="C16" s="97"/>
      <c r="D16" s="98"/>
      <c r="E16" s="99"/>
      <c r="F16" s="99"/>
      <c r="G16" s="99"/>
      <c r="H16" s="97"/>
      <c r="I16" s="100"/>
      <c r="J16" s="215" t="s">
        <v>113</v>
      </c>
      <c r="K16" s="216"/>
      <c r="L16" s="217"/>
      <c r="M16" s="99">
        <f>SUM(M9:M15)</f>
        <v>2500</v>
      </c>
      <c r="N16" s="99">
        <f>+O16/M16</f>
        <v>96</v>
      </c>
      <c r="O16" s="99">
        <f>SUM(O10:O15)</f>
        <v>240000</v>
      </c>
      <c r="P16" s="102"/>
    </row>
    <row r="17" spans="2:16" ht="13.5">
      <c r="B17" s="96"/>
      <c r="C17" s="97"/>
      <c r="D17" s="98"/>
      <c r="E17" s="99"/>
      <c r="F17" s="99"/>
      <c r="G17" s="99"/>
      <c r="H17" s="97"/>
      <c r="I17" s="100"/>
      <c r="J17" s="101"/>
      <c r="K17" s="97"/>
      <c r="L17" s="98"/>
      <c r="M17" s="99"/>
      <c r="N17" s="99"/>
      <c r="O17" s="99"/>
      <c r="P17" s="102"/>
    </row>
    <row r="18" spans="2:16" ht="13.5">
      <c r="B18" s="96"/>
      <c r="C18" s="97"/>
      <c r="D18" s="98"/>
      <c r="E18" s="99"/>
      <c r="F18" s="99"/>
      <c r="G18" s="99"/>
      <c r="H18" s="97"/>
      <c r="I18" s="100"/>
      <c r="J18" s="101"/>
      <c r="K18" s="97"/>
      <c r="L18" s="98"/>
      <c r="M18" s="99"/>
      <c r="N18" s="99"/>
      <c r="O18" s="99"/>
      <c r="P18" s="102"/>
    </row>
    <row r="19" spans="2:16" ht="13.5">
      <c r="B19" s="96"/>
      <c r="C19" s="97"/>
      <c r="D19" s="98"/>
      <c r="E19" s="99"/>
      <c r="F19" s="99"/>
      <c r="G19" s="99"/>
      <c r="H19" s="97"/>
      <c r="I19" s="100"/>
      <c r="J19" s="101"/>
      <c r="K19" s="97"/>
      <c r="L19" s="98"/>
      <c r="M19" s="99"/>
      <c r="N19" s="99"/>
      <c r="O19" s="99"/>
      <c r="P19" s="102"/>
    </row>
    <row r="20" spans="2:16" ht="13.5">
      <c r="B20" s="96" t="s">
        <v>133</v>
      </c>
      <c r="C20" s="97" t="s">
        <v>134</v>
      </c>
      <c r="D20" s="98" t="s">
        <v>135</v>
      </c>
      <c r="E20" s="99">
        <v>1</v>
      </c>
      <c r="F20" s="103" t="s">
        <v>136</v>
      </c>
      <c r="G20" s="103" t="s">
        <v>136</v>
      </c>
      <c r="H20" s="97" t="s">
        <v>137</v>
      </c>
      <c r="I20" s="100">
        <v>39661</v>
      </c>
      <c r="J20" s="101" t="s">
        <v>129</v>
      </c>
      <c r="K20" s="97" t="s">
        <v>130</v>
      </c>
      <c r="L20" s="98" t="s">
        <v>141</v>
      </c>
      <c r="M20" s="99">
        <v>500</v>
      </c>
      <c r="N20" s="99">
        <v>110</v>
      </c>
      <c r="O20" s="99">
        <f>+N20*M20</f>
        <v>55000</v>
      </c>
      <c r="P20" s="102" t="s">
        <v>138</v>
      </c>
    </row>
    <row r="21" spans="2:16" ht="13.5">
      <c r="B21" s="96"/>
      <c r="C21" s="97"/>
      <c r="D21" s="98"/>
      <c r="E21" s="99"/>
      <c r="F21" s="99"/>
      <c r="G21" s="99"/>
      <c r="H21" s="97"/>
      <c r="I21" s="100"/>
      <c r="J21" s="101"/>
      <c r="K21" s="97"/>
      <c r="L21" s="98"/>
      <c r="M21" s="99"/>
      <c r="N21" s="99"/>
      <c r="O21" s="99"/>
      <c r="P21" s="102"/>
    </row>
    <row r="22" spans="2:16" ht="13.5">
      <c r="B22" s="96"/>
      <c r="C22" s="97"/>
      <c r="D22" s="98"/>
      <c r="E22" s="99"/>
      <c r="F22" s="99"/>
      <c r="G22" s="99"/>
      <c r="H22" s="97"/>
      <c r="I22" s="100"/>
      <c r="J22" s="101"/>
      <c r="K22" s="97"/>
      <c r="L22" s="98"/>
      <c r="M22" s="99"/>
      <c r="N22" s="99"/>
      <c r="O22" s="99"/>
      <c r="P22" s="102"/>
    </row>
    <row r="23" spans="2:16" ht="13.5">
      <c r="B23" s="96"/>
      <c r="C23" s="97"/>
      <c r="D23" s="98"/>
      <c r="E23" s="99"/>
      <c r="F23" s="99"/>
      <c r="G23" s="99"/>
      <c r="H23" s="97"/>
      <c r="I23" s="100"/>
      <c r="J23" s="101"/>
      <c r="K23" s="97"/>
      <c r="L23" s="98"/>
      <c r="M23" s="99"/>
      <c r="N23" s="99"/>
      <c r="O23" s="99"/>
      <c r="P23" s="102"/>
    </row>
    <row r="24" spans="2:16" ht="13.5">
      <c r="B24" s="96"/>
      <c r="C24" s="97"/>
      <c r="D24" s="98"/>
      <c r="E24" s="99"/>
      <c r="F24" s="99"/>
      <c r="G24" s="99"/>
      <c r="H24" s="97"/>
      <c r="I24" s="100"/>
      <c r="J24" s="101"/>
      <c r="K24" s="97"/>
      <c r="L24" s="98"/>
      <c r="M24" s="99"/>
      <c r="N24" s="99"/>
      <c r="O24" s="99"/>
      <c r="P24" s="102"/>
    </row>
    <row r="25" spans="2:16" ht="13.5">
      <c r="B25" s="96"/>
      <c r="C25" s="97"/>
      <c r="D25" s="98"/>
      <c r="E25" s="99"/>
      <c r="F25" s="99"/>
      <c r="G25" s="99"/>
      <c r="H25" s="97"/>
      <c r="I25" s="100"/>
      <c r="J25" s="101"/>
      <c r="K25" s="97"/>
      <c r="L25" s="98"/>
      <c r="M25" s="99"/>
      <c r="N25" s="99"/>
      <c r="O25" s="99"/>
      <c r="P25" s="102"/>
    </row>
    <row r="26" spans="2:16" ht="13.5">
      <c r="B26" s="96"/>
      <c r="C26" s="97"/>
      <c r="D26" s="98"/>
      <c r="E26" s="99"/>
      <c r="F26" s="99"/>
      <c r="G26" s="99"/>
      <c r="H26" s="97"/>
      <c r="I26" s="100"/>
      <c r="J26" s="101"/>
      <c r="K26" s="97"/>
      <c r="L26" s="98"/>
      <c r="M26" s="99"/>
      <c r="N26" s="99"/>
      <c r="O26" s="99"/>
      <c r="P26" s="102"/>
    </row>
    <row r="27" spans="2:16" ht="13.5">
      <c r="B27" s="96"/>
      <c r="C27" s="97"/>
      <c r="D27" s="98"/>
      <c r="E27" s="99"/>
      <c r="F27" s="99"/>
      <c r="G27" s="99"/>
      <c r="H27" s="97"/>
      <c r="I27" s="100"/>
      <c r="J27" s="101"/>
      <c r="K27" s="97"/>
      <c r="L27" s="98"/>
      <c r="M27" s="99"/>
      <c r="N27" s="99"/>
      <c r="O27" s="99"/>
      <c r="P27" s="102"/>
    </row>
    <row r="28" spans="2:16" ht="14.25" thickBot="1">
      <c r="B28" s="104"/>
      <c r="C28" s="105"/>
      <c r="D28" s="106"/>
      <c r="E28" s="107"/>
      <c r="F28" s="107"/>
      <c r="G28" s="107"/>
      <c r="H28" s="105"/>
      <c r="I28" s="108"/>
      <c r="J28" s="109"/>
      <c r="K28" s="105"/>
      <c r="L28" s="106"/>
      <c r="M28" s="107"/>
      <c r="N28" s="107"/>
      <c r="O28" s="107"/>
      <c r="P28" s="110"/>
    </row>
  </sheetData>
  <mergeCells count="11">
    <mergeCell ref="J16:L16"/>
    <mergeCell ref="G7:G8"/>
    <mergeCell ref="H7:H8"/>
    <mergeCell ref="I7:I8"/>
    <mergeCell ref="J7:P7"/>
    <mergeCell ref="D7:D8"/>
    <mergeCell ref="E7:E8"/>
    <mergeCell ref="B2:D2"/>
    <mergeCell ref="F7:F8"/>
    <mergeCell ref="B7:B8"/>
    <mergeCell ref="C7:C8"/>
  </mergeCells>
  <dataValidations count="1">
    <dataValidation type="list" allowBlank="1" showInputMessage="1" showErrorMessage="1" sqref="B2:D2">
      <formula1>"様式1-5(単品スライド増額)概算金額算定用,様式6-5(単品スライド増額)協議用"</formula1>
    </dataValidation>
  </dataValidations>
  <printOptions/>
  <pageMargins left="0.75" right="0.75" top="1" bottom="1" header="0.512" footer="0.512"/>
  <pageSetup fitToHeight="1" fitToWidth="1" horizontalDpi="600" verticalDpi="600" orientation="portrait" paperSize="9" scale="63"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R47"/>
  <sheetViews>
    <sheetView workbookViewId="0" topLeftCell="A7">
      <selection activeCell="L21" sqref="L21"/>
    </sheetView>
  </sheetViews>
  <sheetFormatPr defaultColWidth="9.00390625" defaultRowHeight="13.5"/>
  <cols>
    <col min="1" max="1" width="2.625" style="83" customWidth="1"/>
    <col min="2" max="2" width="19.875" style="83" customWidth="1"/>
    <col min="3" max="6" width="9.00390625" style="83" customWidth="1"/>
    <col min="7" max="7" width="3.625" style="83" bestFit="1" customWidth="1"/>
    <col min="8" max="8" width="9.00390625" style="83" customWidth="1"/>
    <col min="9" max="9" width="2.875" style="83" bestFit="1" customWidth="1"/>
    <col min="10" max="10" width="9.00390625" style="83" customWidth="1"/>
    <col min="11" max="11" width="4.375" style="83" customWidth="1"/>
    <col min="12" max="12" width="9.00390625" style="83" customWidth="1"/>
    <col min="13" max="13" width="4.375" style="83" customWidth="1"/>
    <col min="14" max="14" width="9.00390625" style="83" customWidth="1"/>
    <col min="15" max="15" width="4.375" style="83" customWidth="1"/>
    <col min="16" max="16" width="9.00390625" style="83" customWidth="1"/>
    <col min="17" max="17" width="3.625" style="83" customWidth="1"/>
    <col min="18" max="18" width="9.00390625" style="83" customWidth="1"/>
    <col min="19" max="19" width="3.375" style="83" customWidth="1"/>
    <col min="20" max="16384" width="9.00390625" style="83" customWidth="1"/>
  </cols>
  <sheetData>
    <row r="1" ht="13.5">
      <c r="R1" s="84"/>
    </row>
    <row r="2" spans="2:4" ht="17.25">
      <c r="B2" s="175" t="s">
        <v>142</v>
      </c>
      <c r="C2" s="175"/>
      <c r="D2" s="175"/>
    </row>
    <row r="4" ht="13.5">
      <c r="R4" s="84"/>
    </row>
    <row r="5" spans="2:7" s="34" customFormat="1" ht="24">
      <c r="B5" s="111" t="s">
        <v>143</v>
      </c>
      <c r="C5" s="82"/>
      <c r="D5" s="82"/>
      <c r="E5" s="82"/>
      <c r="F5" s="82"/>
      <c r="G5" s="82"/>
    </row>
    <row r="7" spans="16:18" ht="14.25">
      <c r="P7" s="222" t="s">
        <v>144</v>
      </c>
      <c r="Q7" s="223"/>
      <c r="R7" s="224"/>
    </row>
    <row r="8" ht="13.5">
      <c r="B8" s="85" t="s">
        <v>145</v>
      </c>
    </row>
    <row r="9" ht="14.25" thickBot="1">
      <c r="R9" s="84" t="s">
        <v>116</v>
      </c>
    </row>
    <row r="10" spans="2:18" ht="14.25" thickBot="1">
      <c r="B10" s="112" t="s">
        <v>146</v>
      </c>
      <c r="C10" s="258" t="s">
        <v>147</v>
      </c>
      <c r="D10" s="250"/>
      <c r="E10" s="250"/>
      <c r="F10" s="251"/>
      <c r="G10" s="252" t="s">
        <v>148</v>
      </c>
      <c r="H10" s="253"/>
      <c r="I10" s="254" t="s">
        <v>149</v>
      </c>
      <c r="J10" s="255"/>
      <c r="K10" s="252" t="s">
        <v>150</v>
      </c>
      <c r="L10" s="253"/>
      <c r="M10" s="254" t="s">
        <v>151</v>
      </c>
      <c r="N10" s="255"/>
      <c r="O10" s="256" t="s">
        <v>152</v>
      </c>
      <c r="P10" s="253"/>
      <c r="Q10" s="254" t="s">
        <v>149</v>
      </c>
      <c r="R10" s="255"/>
    </row>
    <row r="11" spans="2:18" ht="13.5">
      <c r="B11" s="234" t="s">
        <v>153</v>
      </c>
      <c r="C11" s="235"/>
      <c r="D11" s="235"/>
      <c r="E11" s="236"/>
      <c r="F11" s="228" t="s">
        <v>154</v>
      </c>
      <c r="G11" s="237"/>
      <c r="H11" s="237"/>
      <c r="I11" s="237"/>
      <c r="J11" s="237"/>
      <c r="K11" s="237"/>
      <c r="L11" s="237"/>
      <c r="M11" s="237"/>
      <c r="N11" s="237"/>
      <c r="O11" s="237"/>
      <c r="P11" s="237"/>
      <c r="Q11" s="237"/>
      <c r="R11" s="238"/>
    </row>
    <row r="12" spans="2:18" ht="13.5">
      <c r="B12" s="239" t="s">
        <v>155</v>
      </c>
      <c r="C12" s="115" t="s">
        <v>123</v>
      </c>
      <c r="D12" s="115" t="s">
        <v>156</v>
      </c>
      <c r="E12" s="116" t="s">
        <v>157</v>
      </c>
      <c r="F12" s="226" t="s">
        <v>158</v>
      </c>
      <c r="G12" s="240" t="s">
        <v>159</v>
      </c>
      <c r="H12" s="242" t="s">
        <v>160</v>
      </c>
      <c r="I12" s="240" t="s">
        <v>161</v>
      </c>
      <c r="J12" s="242" t="s">
        <v>162</v>
      </c>
      <c r="K12" s="240" t="s">
        <v>163</v>
      </c>
      <c r="L12" s="242" t="s">
        <v>164</v>
      </c>
      <c r="M12" s="240" t="s">
        <v>165</v>
      </c>
      <c r="N12" s="242" t="s">
        <v>166</v>
      </c>
      <c r="O12" s="240" t="s">
        <v>167</v>
      </c>
      <c r="P12" s="117" t="s">
        <v>168</v>
      </c>
      <c r="Q12" s="240" t="s">
        <v>169</v>
      </c>
      <c r="R12" s="257" t="s">
        <v>321</v>
      </c>
    </row>
    <row r="13" spans="2:18" ht="13.5">
      <c r="B13" s="239"/>
      <c r="C13" s="115" t="s">
        <v>171</v>
      </c>
      <c r="D13" s="115" t="s">
        <v>194</v>
      </c>
      <c r="E13" s="116" t="s">
        <v>195</v>
      </c>
      <c r="F13" s="228"/>
      <c r="G13" s="240"/>
      <c r="H13" s="242"/>
      <c r="I13" s="240"/>
      <c r="J13" s="242"/>
      <c r="K13" s="240"/>
      <c r="L13" s="242"/>
      <c r="M13" s="240"/>
      <c r="N13" s="242"/>
      <c r="O13" s="240"/>
      <c r="P13" s="114" t="s">
        <v>172</v>
      </c>
      <c r="Q13" s="240"/>
      <c r="R13" s="231"/>
    </row>
    <row r="14" spans="2:18" ht="13.5">
      <c r="B14" s="118" t="s">
        <v>196</v>
      </c>
      <c r="C14" s="119">
        <v>30</v>
      </c>
      <c r="D14" s="120">
        <v>120</v>
      </c>
      <c r="E14" s="121">
        <v>29</v>
      </c>
      <c r="F14" s="122">
        <v>81000</v>
      </c>
      <c r="G14" s="123" t="s">
        <v>197</v>
      </c>
      <c r="H14" s="119">
        <v>0.7</v>
      </c>
      <c r="I14" s="123" t="s">
        <v>198</v>
      </c>
      <c r="J14" s="119"/>
      <c r="K14" s="123" t="s">
        <v>198</v>
      </c>
      <c r="L14" s="119"/>
      <c r="M14" s="123" t="s">
        <v>198</v>
      </c>
      <c r="N14" s="119"/>
      <c r="O14" s="123" t="s">
        <v>199</v>
      </c>
      <c r="P14" s="120">
        <v>1880</v>
      </c>
      <c r="Q14" s="123" t="s">
        <v>200</v>
      </c>
      <c r="R14" s="124">
        <f>+F14*(1+H14+J14+L14+N14)+P14</f>
        <v>139580</v>
      </c>
    </row>
    <row r="15" spans="2:18" ht="13.5">
      <c r="B15" s="118"/>
      <c r="C15" s="119"/>
      <c r="D15" s="120"/>
      <c r="E15" s="121"/>
      <c r="F15" s="122"/>
      <c r="G15" s="123" t="s">
        <v>197</v>
      </c>
      <c r="H15" s="119"/>
      <c r="I15" s="123" t="s">
        <v>198</v>
      </c>
      <c r="J15" s="119"/>
      <c r="K15" s="123" t="s">
        <v>198</v>
      </c>
      <c r="L15" s="119"/>
      <c r="M15" s="123" t="s">
        <v>198</v>
      </c>
      <c r="N15" s="119"/>
      <c r="O15" s="123" t="s">
        <v>199</v>
      </c>
      <c r="P15" s="120"/>
      <c r="Q15" s="123" t="s">
        <v>200</v>
      </c>
      <c r="R15" s="124">
        <f>+F15*(1+H15+J15+L15+N15)+P15</f>
        <v>0</v>
      </c>
    </row>
    <row r="16" spans="2:18" ht="13.5">
      <c r="B16" s="118"/>
      <c r="C16" s="119"/>
      <c r="D16" s="120"/>
      <c r="E16" s="121"/>
      <c r="F16" s="125"/>
      <c r="G16" s="123" t="s">
        <v>197</v>
      </c>
      <c r="H16" s="119"/>
      <c r="I16" s="123" t="s">
        <v>198</v>
      </c>
      <c r="J16" s="119"/>
      <c r="K16" s="123" t="s">
        <v>198</v>
      </c>
      <c r="L16" s="119"/>
      <c r="M16" s="123" t="s">
        <v>198</v>
      </c>
      <c r="N16" s="119"/>
      <c r="O16" s="123" t="s">
        <v>199</v>
      </c>
      <c r="P16" s="119"/>
      <c r="Q16" s="123" t="s">
        <v>200</v>
      </c>
      <c r="R16" s="124">
        <f>+F16*(1+H16+J16+L16+N16)+P16</f>
        <v>0</v>
      </c>
    </row>
    <row r="17" spans="2:18" ht="13.5">
      <c r="B17" s="118"/>
      <c r="C17" s="119"/>
      <c r="D17" s="120"/>
      <c r="E17" s="121"/>
      <c r="F17" s="125"/>
      <c r="G17" s="123" t="s">
        <v>197</v>
      </c>
      <c r="H17" s="119"/>
      <c r="I17" s="123" t="s">
        <v>198</v>
      </c>
      <c r="J17" s="119"/>
      <c r="K17" s="123" t="s">
        <v>198</v>
      </c>
      <c r="L17" s="119"/>
      <c r="M17" s="123" t="s">
        <v>198</v>
      </c>
      <c r="N17" s="119"/>
      <c r="O17" s="123" t="s">
        <v>199</v>
      </c>
      <c r="P17" s="119"/>
      <c r="Q17" s="123" t="s">
        <v>200</v>
      </c>
      <c r="R17" s="124">
        <f>+F17*(1+H17+J17+L17+N17)+P17</f>
        <v>0</v>
      </c>
    </row>
    <row r="18" spans="2:18" ht="13.5">
      <c r="B18" s="118"/>
      <c r="C18" s="119"/>
      <c r="D18" s="120"/>
      <c r="E18" s="121"/>
      <c r="F18" s="122"/>
      <c r="G18" s="123" t="s">
        <v>197</v>
      </c>
      <c r="H18" s="119"/>
      <c r="I18" s="123" t="s">
        <v>198</v>
      </c>
      <c r="J18" s="119"/>
      <c r="K18" s="123" t="s">
        <v>198</v>
      </c>
      <c r="L18" s="119"/>
      <c r="M18" s="123" t="s">
        <v>198</v>
      </c>
      <c r="N18" s="119"/>
      <c r="O18" s="123" t="s">
        <v>199</v>
      </c>
      <c r="P18" s="120"/>
      <c r="Q18" s="123" t="s">
        <v>200</v>
      </c>
      <c r="R18" s="124">
        <f>+F18*(1+H18+J18+L18+N18)+P18</f>
        <v>0</v>
      </c>
    </row>
    <row r="19" spans="2:18" ht="14.25" thickBot="1">
      <c r="B19" s="232"/>
      <c r="C19" s="233"/>
      <c r="D19" s="233"/>
      <c r="E19" s="233"/>
      <c r="F19" s="233"/>
      <c r="G19" s="233"/>
      <c r="H19" s="233"/>
      <c r="I19" s="233"/>
      <c r="J19" s="233"/>
      <c r="K19" s="233"/>
      <c r="L19" s="233"/>
      <c r="M19" s="233"/>
      <c r="N19" s="233"/>
      <c r="O19" s="245" t="s">
        <v>173</v>
      </c>
      <c r="P19" s="246"/>
      <c r="Q19" s="247">
        <f>SUM(R14:R18)</f>
        <v>139580</v>
      </c>
      <c r="R19" s="248"/>
    </row>
    <row r="22" ht="13.5">
      <c r="B22" s="85" t="s">
        <v>174</v>
      </c>
    </row>
    <row r="23" ht="14.25" thickBot="1">
      <c r="R23" s="84" t="s">
        <v>116</v>
      </c>
    </row>
    <row r="24" spans="2:18" ht="14.25" thickBot="1">
      <c r="B24" s="112" t="s">
        <v>146</v>
      </c>
      <c r="C24" s="258" t="s">
        <v>175</v>
      </c>
      <c r="D24" s="250"/>
      <c r="E24" s="250"/>
      <c r="F24" s="251"/>
      <c r="G24" s="252" t="s">
        <v>148</v>
      </c>
      <c r="H24" s="253"/>
      <c r="I24" s="254" t="s">
        <v>176</v>
      </c>
      <c r="J24" s="255"/>
      <c r="K24" s="252" t="s">
        <v>150</v>
      </c>
      <c r="L24" s="253"/>
      <c r="M24" s="254" t="s">
        <v>151</v>
      </c>
      <c r="N24" s="255"/>
      <c r="O24" s="256" t="s">
        <v>152</v>
      </c>
      <c r="P24" s="253"/>
      <c r="Q24" s="254" t="s">
        <v>176</v>
      </c>
      <c r="R24" s="255"/>
    </row>
    <row r="25" spans="2:18" ht="13.5">
      <c r="B25" s="234" t="s">
        <v>153</v>
      </c>
      <c r="C25" s="235"/>
      <c r="D25" s="235"/>
      <c r="E25" s="236"/>
      <c r="F25" s="228" t="s">
        <v>154</v>
      </c>
      <c r="G25" s="237"/>
      <c r="H25" s="237"/>
      <c r="I25" s="237"/>
      <c r="J25" s="237"/>
      <c r="K25" s="237"/>
      <c r="L25" s="237"/>
      <c r="M25" s="237"/>
      <c r="N25" s="237"/>
      <c r="O25" s="237"/>
      <c r="P25" s="237"/>
      <c r="Q25" s="237"/>
      <c r="R25" s="238"/>
    </row>
    <row r="26" spans="2:18" ht="13.5">
      <c r="B26" s="239" t="s">
        <v>155</v>
      </c>
      <c r="C26" s="115" t="s">
        <v>123</v>
      </c>
      <c r="D26" s="115" t="s">
        <v>156</v>
      </c>
      <c r="E26" s="116" t="s">
        <v>157</v>
      </c>
      <c r="F26" s="226" t="s">
        <v>158</v>
      </c>
      <c r="G26" s="240" t="s">
        <v>159</v>
      </c>
      <c r="H26" s="242" t="s">
        <v>160</v>
      </c>
      <c r="I26" s="240" t="s">
        <v>161</v>
      </c>
      <c r="J26" s="242" t="s">
        <v>162</v>
      </c>
      <c r="K26" s="240" t="s">
        <v>163</v>
      </c>
      <c r="L26" s="242" t="s">
        <v>164</v>
      </c>
      <c r="M26" s="240" t="s">
        <v>165</v>
      </c>
      <c r="N26" s="242" t="s">
        <v>166</v>
      </c>
      <c r="O26" s="240" t="s">
        <v>167</v>
      </c>
      <c r="P26" s="117" t="s">
        <v>168</v>
      </c>
      <c r="Q26" s="240" t="s">
        <v>169</v>
      </c>
      <c r="R26" s="257" t="s">
        <v>321</v>
      </c>
    </row>
    <row r="27" spans="2:18" ht="13.5">
      <c r="B27" s="239"/>
      <c r="C27" s="115" t="s">
        <v>171</v>
      </c>
      <c r="D27" s="115" t="s">
        <v>194</v>
      </c>
      <c r="E27" s="116" t="s">
        <v>195</v>
      </c>
      <c r="F27" s="228"/>
      <c r="G27" s="240"/>
      <c r="H27" s="242"/>
      <c r="I27" s="240"/>
      <c r="J27" s="242"/>
      <c r="K27" s="240"/>
      <c r="L27" s="242"/>
      <c r="M27" s="240"/>
      <c r="N27" s="242"/>
      <c r="O27" s="240"/>
      <c r="P27" s="114" t="s">
        <v>172</v>
      </c>
      <c r="Q27" s="240"/>
      <c r="R27" s="231"/>
    </row>
    <row r="28" spans="2:18" ht="13.5">
      <c r="B28" s="118" t="s">
        <v>196</v>
      </c>
      <c r="C28" s="119">
        <v>20</v>
      </c>
      <c r="D28" s="120">
        <v>30</v>
      </c>
      <c r="E28" s="121">
        <v>19.973</v>
      </c>
      <c r="F28" s="122">
        <v>42000</v>
      </c>
      <c r="G28" s="123" t="s">
        <v>197</v>
      </c>
      <c r="H28" s="119">
        <v>0.7</v>
      </c>
      <c r="I28" s="123" t="s">
        <v>198</v>
      </c>
      <c r="J28" s="119"/>
      <c r="K28" s="123" t="s">
        <v>198</v>
      </c>
      <c r="L28" s="119"/>
      <c r="M28" s="123" t="s">
        <v>198</v>
      </c>
      <c r="N28" s="119"/>
      <c r="O28" s="123" t="s">
        <v>199</v>
      </c>
      <c r="P28" s="120">
        <v>1335</v>
      </c>
      <c r="Q28" s="123" t="s">
        <v>200</v>
      </c>
      <c r="R28" s="124">
        <f>+F28*(1+H28+J28+L28+N28)+P28</f>
        <v>72735</v>
      </c>
    </row>
    <row r="29" spans="2:18" ht="13.5">
      <c r="B29" s="118" t="s">
        <v>201</v>
      </c>
      <c r="C29" s="119">
        <v>4</v>
      </c>
      <c r="D29" s="120">
        <v>30</v>
      </c>
      <c r="E29" s="121">
        <v>1.322</v>
      </c>
      <c r="F29" s="122">
        <v>18500</v>
      </c>
      <c r="G29" s="123" t="s">
        <v>197</v>
      </c>
      <c r="H29" s="119">
        <v>0.6</v>
      </c>
      <c r="I29" s="123" t="s">
        <v>198</v>
      </c>
      <c r="J29" s="119"/>
      <c r="K29" s="123" t="s">
        <v>198</v>
      </c>
      <c r="L29" s="119"/>
      <c r="M29" s="123" t="s">
        <v>198</v>
      </c>
      <c r="N29" s="119"/>
      <c r="O29" s="123" t="s">
        <v>199</v>
      </c>
      <c r="P29" s="120">
        <v>650</v>
      </c>
      <c r="Q29" s="123" t="s">
        <v>200</v>
      </c>
      <c r="R29" s="124">
        <f>+F29*(1+H29+J29+L29+N29)+P29</f>
        <v>30250</v>
      </c>
    </row>
    <row r="30" spans="2:18" ht="13.5">
      <c r="B30" s="118"/>
      <c r="C30" s="119"/>
      <c r="D30" s="120"/>
      <c r="E30" s="121"/>
      <c r="F30" s="125"/>
      <c r="G30" s="123" t="s">
        <v>197</v>
      </c>
      <c r="H30" s="119"/>
      <c r="I30" s="123" t="s">
        <v>198</v>
      </c>
      <c r="J30" s="119"/>
      <c r="K30" s="123" t="s">
        <v>198</v>
      </c>
      <c r="L30" s="119"/>
      <c r="M30" s="123" t="s">
        <v>198</v>
      </c>
      <c r="N30" s="119"/>
      <c r="O30" s="123" t="s">
        <v>199</v>
      </c>
      <c r="P30" s="119"/>
      <c r="Q30" s="123" t="s">
        <v>200</v>
      </c>
      <c r="R30" s="124">
        <f>+F30*(1+H30+J30+L30+N30)+P30</f>
        <v>0</v>
      </c>
    </row>
    <row r="31" spans="2:18" ht="13.5">
      <c r="B31" s="118"/>
      <c r="C31" s="119"/>
      <c r="D31" s="120"/>
      <c r="E31" s="121"/>
      <c r="F31" s="125"/>
      <c r="G31" s="123" t="s">
        <v>197</v>
      </c>
      <c r="H31" s="119"/>
      <c r="I31" s="123" t="s">
        <v>198</v>
      </c>
      <c r="J31" s="119"/>
      <c r="K31" s="123" t="s">
        <v>198</v>
      </c>
      <c r="L31" s="119"/>
      <c r="M31" s="123" t="s">
        <v>198</v>
      </c>
      <c r="N31" s="119"/>
      <c r="O31" s="123" t="s">
        <v>199</v>
      </c>
      <c r="P31" s="119"/>
      <c r="Q31" s="123" t="s">
        <v>200</v>
      </c>
      <c r="R31" s="124">
        <f>+F31*(1+H31+J31+L31+N31)+P31</f>
        <v>0</v>
      </c>
    </row>
    <row r="32" spans="2:18" ht="13.5">
      <c r="B32" s="118"/>
      <c r="C32" s="119"/>
      <c r="D32" s="120"/>
      <c r="E32" s="121"/>
      <c r="F32" s="122"/>
      <c r="G32" s="123" t="s">
        <v>197</v>
      </c>
      <c r="H32" s="119"/>
      <c r="I32" s="123" t="s">
        <v>198</v>
      </c>
      <c r="J32" s="119"/>
      <c r="K32" s="123" t="s">
        <v>198</v>
      </c>
      <c r="L32" s="119"/>
      <c r="M32" s="123" t="s">
        <v>198</v>
      </c>
      <c r="N32" s="119"/>
      <c r="O32" s="123" t="s">
        <v>199</v>
      </c>
      <c r="P32" s="120"/>
      <c r="Q32" s="123" t="s">
        <v>200</v>
      </c>
      <c r="R32" s="124">
        <f>+F32*(1+H32+J32+L32+N32)+P32</f>
        <v>0</v>
      </c>
    </row>
    <row r="33" spans="2:18" ht="14.25" thickBot="1">
      <c r="B33" s="232"/>
      <c r="C33" s="233"/>
      <c r="D33" s="233"/>
      <c r="E33" s="233"/>
      <c r="F33" s="233"/>
      <c r="G33" s="233"/>
      <c r="H33" s="233"/>
      <c r="I33" s="233"/>
      <c r="J33" s="233"/>
      <c r="K33" s="233"/>
      <c r="L33" s="233"/>
      <c r="M33" s="233"/>
      <c r="N33" s="233"/>
      <c r="O33" s="245" t="s">
        <v>173</v>
      </c>
      <c r="P33" s="246"/>
      <c r="Q33" s="247">
        <f>SUM(R28:R32)</f>
        <v>102985</v>
      </c>
      <c r="R33" s="248"/>
    </row>
    <row r="36" ht="13.5">
      <c r="B36" s="85" t="s">
        <v>177</v>
      </c>
    </row>
    <row r="37" ht="14.25" thickBot="1">
      <c r="R37" s="84" t="s">
        <v>116</v>
      </c>
    </row>
    <row r="38" spans="2:18" ht="14.25" thickBot="1">
      <c r="B38" s="112" t="s">
        <v>178</v>
      </c>
      <c r="C38" s="249" t="s">
        <v>179</v>
      </c>
      <c r="D38" s="250"/>
      <c r="E38" s="250"/>
      <c r="F38" s="251"/>
      <c r="G38" s="252" t="s">
        <v>180</v>
      </c>
      <c r="H38" s="253"/>
      <c r="I38" s="254" t="s">
        <v>181</v>
      </c>
      <c r="J38" s="255"/>
      <c r="K38" s="252" t="s">
        <v>150</v>
      </c>
      <c r="L38" s="253"/>
      <c r="M38" s="254" t="s">
        <v>151</v>
      </c>
      <c r="N38" s="255"/>
      <c r="O38" s="256" t="s">
        <v>182</v>
      </c>
      <c r="P38" s="253"/>
      <c r="Q38" s="254" t="s">
        <v>181</v>
      </c>
      <c r="R38" s="255"/>
    </row>
    <row r="39" spans="2:18" ht="13.5">
      <c r="B39" s="234" t="s">
        <v>153</v>
      </c>
      <c r="C39" s="235"/>
      <c r="D39" s="235"/>
      <c r="E39" s="236"/>
      <c r="F39" s="228" t="s">
        <v>154</v>
      </c>
      <c r="G39" s="237"/>
      <c r="H39" s="237"/>
      <c r="I39" s="237"/>
      <c r="J39" s="237"/>
      <c r="K39" s="237"/>
      <c r="L39" s="237"/>
      <c r="M39" s="237"/>
      <c r="N39" s="237"/>
      <c r="O39" s="237"/>
      <c r="P39" s="237"/>
      <c r="Q39" s="237"/>
      <c r="R39" s="238"/>
    </row>
    <row r="40" spans="2:18" ht="13.5">
      <c r="B40" s="239" t="s">
        <v>155</v>
      </c>
      <c r="C40" s="115" t="s">
        <v>123</v>
      </c>
      <c r="D40" s="115" t="s">
        <v>156</v>
      </c>
      <c r="E40" s="116" t="s">
        <v>183</v>
      </c>
      <c r="F40" s="225" t="s">
        <v>158</v>
      </c>
      <c r="G40" s="226"/>
      <c r="H40" s="242" t="s">
        <v>184</v>
      </c>
      <c r="I40" s="240" t="s">
        <v>185</v>
      </c>
      <c r="J40" s="242" t="s">
        <v>186</v>
      </c>
      <c r="K40" s="243" t="s">
        <v>159</v>
      </c>
      <c r="L40" s="242" t="s">
        <v>164</v>
      </c>
      <c r="M40" s="240" t="s">
        <v>165</v>
      </c>
      <c r="N40" s="242" t="s">
        <v>166</v>
      </c>
      <c r="O40" s="240" t="s">
        <v>167</v>
      </c>
      <c r="P40" s="241" t="s">
        <v>172</v>
      </c>
      <c r="Q40" s="240" t="s">
        <v>200</v>
      </c>
      <c r="R40" s="231" t="s">
        <v>170</v>
      </c>
    </row>
    <row r="41" spans="2:18" ht="13.5">
      <c r="B41" s="239"/>
      <c r="C41" s="115" t="s">
        <v>171</v>
      </c>
      <c r="D41" s="115" t="s">
        <v>194</v>
      </c>
      <c r="E41" s="116" t="s">
        <v>187</v>
      </c>
      <c r="F41" s="227"/>
      <c r="G41" s="228"/>
      <c r="H41" s="242"/>
      <c r="I41" s="240"/>
      <c r="J41" s="242"/>
      <c r="K41" s="244"/>
      <c r="L41" s="242"/>
      <c r="M41" s="240"/>
      <c r="N41" s="242"/>
      <c r="O41" s="240"/>
      <c r="P41" s="237"/>
      <c r="Q41" s="240"/>
      <c r="R41" s="231"/>
    </row>
    <row r="42" spans="2:18" ht="13.5">
      <c r="B42" s="118" t="s">
        <v>196</v>
      </c>
      <c r="C42" s="119">
        <v>20</v>
      </c>
      <c r="D42" s="120">
        <v>40</v>
      </c>
      <c r="E42" s="121">
        <v>5</v>
      </c>
      <c r="F42" s="229" t="s">
        <v>188</v>
      </c>
      <c r="G42" s="230"/>
      <c r="H42" s="119">
        <v>95</v>
      </c>
      <c r="I42" s="123" t="s">
        <v>189</v>
      </c>
      <c r="J42" s="119">
        <v>4000</v>
      </c>
      <c r="K42" s="123" t="s">
        <v>190</v>
      </c>
      <c r="L42" s="119"/>
      <c r="M42" s="123" t="s">
        <v>191</v>
      </c>
      <c r="N42" s="119"/>
      <c r="O42" s="123" t="s">
        <v>192</v>
      </c>
      <c r="P42" s="120"/>
      <c r="Q42" s="123" t="s">
        <v>193</v>
      </c>
      <c r="R42" s="124">
        <f>+H42*J42*(1+L42+N42)+P42</f>
        <v>380000</v>
      </c>
    </row>
    <row r="43" spans="2:18" ht="13.5">
      <c r="B43" s="118"/>
      <c r="C43" s="119"/>
      <c r="D43" s="120"/>
      <c r="E43" s="121"/>
      <c r="F43" s="229"/>
      <c r="G43" s="230"/>
      <c r="H43" s="119"/>
      <c r="I43" s="123" t="s">
        <v>189</v>
      </c>
      <c r="J43" s="119"/>
      <c r="K43" s="123" t="s">
        <v>190</v>
      </c>
      <c r="L43" s="119"/>
      <c r="M43" s="123" t="s">
        <v>191</v>
      </c>
      <c r="N43" s="119"/>
      <c r="O43" s="123" t="s">
        <v>192</v>
      </c>
      <c r="P43" s="120"/>
      <c r="Q43" s="123" t="s">
        <v>193</v>
      </c>
      <c r="R43" s="124">
        <f>+H43*J43*(1+L43+N43)+P43</f>
        <v>0</v>
      </c>
    </row>
    <row r="44" spans="2:18" ht="13.5">
      <c r="B44" s="118"/>
      <c r="C44" s="119"/>
      <c r="D44" s="120"/>
      <c r="E44" s="121"/>
      <c r="F44" s="229"/>
      <c r="G44" s="230"/>
      <c r="H44" s="119"/>
      <c r="I44" s="123" t="s">
        <v>189</v>
      </c>
      <c r="J44" s="119"/>
      <c r="K44" s="123" t="s">
        <v>190</v>
      </c>
      <c r="L44" s="119"/>
      <c r="M44" s="123" t="s">
        <v>191</v>
      </c>
      <c r="N44" s="119"/>
      <c r="O44" s="123" t="s">
        <v>192</v>
      </c>
      <c r="P44" s="120"/>
      <c r="Q44" s="123" t="s">
        <v>193</v>
      </c>
      <c r="R44" s="124">
        <f>+H44*J44*(1+L44+N44)+P44</f>
        <v>0</v>
      </c>
    </row>
    <row r="45" spans="2:18" ht="13.5">
      <c r="B45" s="118"/>
      <c r="C45" s="119"/>
      <c r="D45" s="120"/>
      <c r="E45" s="121"/>
      <c r="F45" s="229"/>
      <c r="G45" s="230"/>
      <c r="H45" s="119"/>
      <c r="I45" s="123" t="s">
        <v>189</v>
      </c>
      <c r="J45" s="119"/>
      <c r="K45" s="123" t="s">
        <v>190</v>
      </c>
      <c r="L45" s="119"/>
      <c r="M45" s="123" t="s">
        <v>191</v>
      </c>
      <c r="N45" s="119"/>
      <c r="O45" s="123" t="s">
        <v>192</v>
      </c>
      <c r="P45" s="120"/>
      <c r="Q45" s="123" t="s">
        <v>193</v>
      </c>
      <c r="R45" s="124">
        <f>+H45*J45*(1+L45+N45)+P45</f>
        <v>0</v>
      </c>
    </row>
    <row r="46" spans="2:18" ht="13.5">
      <c r="B46" s="118"/>
      <c r="C46" s="119"/>
      <c r="D46" s="120"/>
      <c r="E46" s="121"/>
      <c r="F46" s="229"/>
      <c r="G46" s="230"/>
      <c r="H46" s="119"/>
      <c r="I46" s="123" t="s">
        <v>189</v>
      </c>
      <c r="J46" s="119"/>
      <c r="K46" s="123" t="s">
        <v>190</v>
      </c>
      <c r="L46" s="119"/>
      <c r="M46" s="123" t="s">
        <v>191</v>
      </c>
      <c r="N46" s="119"/>
      <c r="O46" s="123" t="s">
        <v>192</v>
      </c>
      <c r="P46" s="120"/>
      <c r="Q46" s="123" t="s">
        <v>193</v>
      </c>
      <c r="R46" s="124">
        <f>+H46*J46*(1+L46+N46)+P46</f>
        <v>0</v>
      </c>
    </row>
    <row r="47" spans="2:18" ht="14.25" thickBot="1">
      <c r="B47" s="232"/>
      <c r="C47" s="233"/>
      <c r="D47" s="233"/>
      <c r="E47" s="233"/>
      <c r="F47" s="233"/>
      <c r="G47" s="233"/>
      <c r="H47" s="233"/>
      <c r="I47" s="233"/>
      <c r="J47" s="233"/>
      <c r="K47" s="233"/>
      <c r="L47" s="233"/>
      <c r="M47" s="233"/>
      <c r="N47" s="233"/>
      <c r="O47" s="245" t="s">
        <v>173</v>
      </c>
      <c r="P47" s="246"/>
      <c r="Q47" s="247">
        <f>SUM(R42:R46)</f>
        <v>380000</v>
      </c>
      <c r="R47" s="248"/>
    </row>
  </sheetData>
  <mergeCells count="82">
    <mergeCell ref="K10:L10"/>
    <mergeCell ref="M10:N10"/>
    <mergeCell ref="B11:E11"/>
    <mergeCell ref="O12:O13"/>
    <mergeCell ref="L12:L13"/>
    <mergeCell ref="N12:N13"/>
    <mergeCell ref="K12:K13"/>
    <mergeCell ref="M12:M13"/>
    <mergeCell ref="G10:H10"/>
    <mergeCell ref="B12:B13"/>
    <mergeCell ref="I12:I13"/>
    <mergeCell ref="J12:J13"/>
    <mergeCell ref="C10:F10"/>
    <mergeCell ref="I10:J10"/>
    <mergeCell ref="G12:G13"/>
    <mergeCell ref="H12:H13"/>
    <mergeCell ref="F11:R11"/>
    <mergeCell ref="O10:P10"/>
    <mergeCell ref="Q10:R10"/>
    <mergeCell ref="F12:F13"/>
    <mergeCell ref="M24:N24"/>
    <mergeCell ref="O24:P24"/>
    <mergeCell ref="Q24:R24"/>
    <mergeCell ref="R12:R13"/>
    <mergeCell ref="Q12:Q13"/>
    <mergeCell ref="C24:F24"/>
    <mergeCell ref="G24:H24"/>
    <mergeCell ref="I24:J24"/>
    <mergeCell ref="K24:L24"/>
    <mergeCell ref="I26:I27"/>
    <mergeCell ref="J26:J27"/>
    <mergeCell ref="K26:K27"/>
    <mergeCell ref="L26:L27"/>
    <mergeCell ref="B26:B27"/>
    <mergeCell ref="F26:F27"/>
    <mergeCell ref="G26:G27"/>
    <mergeCell ref="H26:H27"/>
    <mergeCell ref="R26:R27"/>
    <mergeCell ref="Q19:R19"/>
    <mergeCell ref="O19:P19"/>
    <mergeCell ref="B19:N19"/>
    <mergeCell ref="M26:M27"/>
    <mergeCell ref="N26:N27"/>
    <mergeCell ref="O26:O27"/>
    <mergeCell ref="Q26:Q27"/>
    <mergeCell ref="B25:E25"/>
    <mergeCell ref="F25:R25"/>
    <mergeCell ref="N40:N41"/>
    <mergeCell ref="O33:P33"/>
    <mergeCell ref="Q33:R33"/>
    <mergeCell ref="C38:F38"/>
    <mergeCell ref="G38:H38"/>
    <mergeCell ref="I38:J38"/>
    <mergeCell ref="K38:L38"/>
    <mergeCell ref="M38:N38"/>
    <mergeCell ref="O38:P38"/>
    <mergeCell ref="Q38:R38"/>
    <mergeCell ref="F45:G45"/>
    <mergeCell ref="B47:N47"/>
    <mergeCell ref="O47:P47"/>
    <mergeCell ref="Q47:R47"/>
    <mergeCell ref="F46:G46"/>
    <mergeCell ref="F44:G44"/>
    <mergeCell ref="F42:G42"/>
    <mergeCell ref="O40:O41"/>
    <mergeCell ref="Q40:Q41"/>
    <mergeCell ref="P40:P41"/>
    <mergeCell ref="H40:H41"/>
    <mergeCell ref="I40:I41"/>
    <mergeCell ref="J40:J41"/>
    <mergeCell ref="K40:K41"/>
    <mergeCell ref="L40:L41"/>
    <mergeCell ref="B2:D2"/>
    <mergeCell ref="P7:R7"/>
    <mergeCell ref="F40:G41"/>
    <mergeCell ref="F43:G43"/>
    <mergeCell ref="R40:R41"/>
    <mergeCell ref="B33:N33"/>
    <mergeCell ref="B39:E39"/>
    <mergeCell ref="F39:R39"/>
    <mergeCell ref="B40:B41"/>
    <mergeCell ref="M40:M41"/>
  </mergeCells>
  <dataValidations count="2">
    <dataValidation type="list" allowBlank="1" showInputMessage="1" showErrorMessage="1" sqref="P7">
      <formula1>"概算金額算定用,単品スライド協議用"</formula1>
    </dataValidation>
    <dataValidation type="list" allowBlank="1" showInputMessage="1" showErrorMessage="1" sqref="B2:D2">
      <formula1>"様式1-6(単品スライド増額)概算金額算定用,様式6-6(単品スライド増額)協議用"</formula1>
    </dataValidation>
  </dataValidations>
  <printOptions/>
  <pageMargins left="0.75" right="0.51" top="1" bottom="1" header="0.512" footer="0.512"/>
  <pageSetup fitToHeight="1" fitToWidth="1" horizontalDpi="600" verticalDpi="600" orientation="portrait" paperSize="9" scale="65" r:id="rId2"/>
  <legacyDrawing r:id="rId1"/>
</worksheet>
</file>

<file path=xl/worksheets/sheet9.xml><?xml version="1.0" encoding="utf-8"?>
<worksheet xmlns="http://schemas.openxmlformats.org/spreadsheetml/2006/main" xmlns:r="http://schemas.openxmlformats.org/officeDocument/2006/relationships">
  <dimension ref="B2:F116"/>
  <sheetViews>
    <sheetView workbookViewId="0" topLeftCell="A3">
      <selection activeCell="F26" sqref="F26"/>
    </sheetView>
  </sheetViews>
  <sheetFormatPr defaultColWidth="9.00390625" defaultRowHeight="13.5"/>
  <cols>
    <col min="1" max="1" width="3.125" style="83" customWidth="1"/>
    <col min="2" max="2" width="11.75390625" style="83" customWidth="1"/>
    <col min="3" max="3" width="17.25390625" style="83" customWidth="1"/>
    <col min="4" max="4" width="7.50390625" style="83" bestFit="1" customWidth="1"/>
    <col min="5" max="5" width="9.00390625" style="83" customWidth="1"/>
    <col min="6" max="6" width="30.50390625" style="83" customWidth="1"/>
    <col min="7" max="7" width="3.00390625" style="83" customWidth="1"/>
    <col min="8" max="16384" width="9.00390625" style="83" customWidth="1"/>
  </cols>
  <sheetData>
    <row r="2" spans="2:4" ht="17.25">
      <c r="B2" s="175" t="s">
        <v>202</v>
      </c>
      <c r="C2" s="175"/>
      <c r="D2" s="175"/>
    </row>
    <row r="5" ht="24">
      <c r="B5" s="111" t="s">
        <v>203</v>
      </c>
    </row>
    <row r="7" ht="14.25">
      <c r="B7" s="126" t="s">
        <v>204</v>
      </c>
    </row>
    <row r="9" spans="2:6" ht="13.5">
      <c r="B9" s="269" t="s">
        <v>267</v>
      </c>
      <c r="C9" s="269"/>
      <c r="D9" s="269"/>
      <c r="E9" s="269"/>
      <c r="F9" s="269"/>
    </row>
    <row r="10" spans="2:6" ht="13.5">
      <c r="B10" s="269"/>
      <c r="C10" s="269"/>
      <c r="D10" s="269"/>
      <c r="E10" s="269"/>
      <c r="F10" s="269"/>
    </row>
    <row r="11" spans="2:6" ht="13.5">
      <c r="B11" s="127"/>
      <c r="C11" s="127"/>
      <c r="D11" s="127"/>
      <c r="E11" s="127"/>
      <c r="F11" s="127"/>
    </row>
    <row r="12" spans="2:3" ht="13.5">
      <c r="B12" s="85" t="s">
        <v>268</v>
      </c>
      <c r="C12" s="85"/>
    </row>
    <row r="13" ht="14.25" thickBot="1">
      <c r="F13" s="84" t="s">
        <v>116</v>
      </c>
    </row>
    <row r="14" spans="2:6" ht="14.25" thickBot="1">
      <c r="B14" s="252" t="s">
        <v>205</v>
      </c>
      <c r="C14" s="253"/>
      <c r="D14" s="267" t="s">
        <v>269</v>
      </c>
      <c r="E14" s="267"/>
      <c r="F14" s="268"/>
    </row>
    <row r="15" spans="2:6" ht="14.25" thickBot="1">
      <c r="B15" s="112" t="s">
        <v>206</v>
      </c>
      <c r="C15" s="128" t="s">
        <v>270</v>
      </c>
      <c r="D15" s="113" t="s">
        <v>65</v>
      </c>
      <c r="E15" s="113" t="s">
        <v>66</v>
      </c>
      <c r="F15" s="129" t="s">
        <v>207</v>
      </c>
    </row>
    <row r="16" spans="2:6" ht="13.5">
      <c r="B16" s="261" t="s">
        <v>208</v>
      </c>
      <c r="C16" s="262"/>
      <c r="D16" s="114" t="s">
        <v>209</v>
      </c>
      <c r="E16" s="130">
        <v>5</v>
      </c>
      <c r="F16" s="131" t="s">
        <v>210</v>
      </c>
    </row>
    <row r="17" spans="2:6" ht="13.5">
      <c r="B17" s="263" t="s">
        <v>211</v>
      </c>
      <c r="C17" s="264"/>
      <c r="D17" s="115" t="s">
        <v>212</v>
      </c>
      <c r="E17" s="132">
        <v>40</v>
      </c>
      <c r="F17" s="133" t="s">
        <v>213</v>
      </c>
    </row>
    <row r="18" spans="2:6" ht="13.5">
      <c r="B18" s="263" t="s">
        <v>214</v>
      </c>
      <c r="C18" s="264"/>
      <c r="D18" s="115" t="s">
        <v>215</v>
      </c>
      <c r="E18" s="132">
        <v>246</v>
      </c>
      <c r="F18" s="133" t="s">
        <v>216</v>
      </c>
    </row>
    <row r="19" spans="2:6" ht="13.5">
      <c r="B19" s="263" t="s">
        <v>217</v>
      </c>
      <c r="C19" s="264"/>
      <c r="D19" s="115" t="s">
        <v>218</v>
      </c>
      <c r="E19" s="134">
        <v>0.05</v>
      </c>
      <c r="F19" s="133" t="s">
        <v>219</v>
      </c>
    </row>
    <row r="20" spans="2:6" ht="13.5">
      <c r="B20" s="263" t="s">
        <v>220</v>
      </c>
      <c r="C20" s="264"/>
      <c r="D20" s="115" t="s">
        <v>221</v>
      </c>
      <c r="E20" s="132">
        <v>4.6</v>
      </c>
      <c r="F20" s="133" t="s">
        <v>222</v>
      </c>
    </row>
    <row r="21" spans="2:6" ht="13.5">
      <c r="B21" s="263" t="s">
        <v>223</v>
      </c>
      <c r="C21" s="264"/>
      <c r="D21" s="115" t="s">
        <v>221</v>
      </c>
      <c r="E21" s="135">
        <v>5000</v>
      </c>
      <c r="F21" s="133" t="s">
        <v>224</v>
      </c>
    </row>
    <row r="22" spans="2:6" ht="14.25" thickBot="1">
      <c r="B22" s="265" t="s">
        <v>225</v>
      </c>
      <c r="C22" s="266"/>
      <c r="D22" s="136" t="s">
        <v>226</v>
      </c>
      <c r="E22" s="137">
        <f>+E16/E17*IF(E18*E19&lt;0,ROUND(E18*E19,3),IF(E18*E19&lt;1,ROUND(E18*E19,2),IF(E18*E19&lt;10,ROUND(E18*E19,1),IF(E18*E19&lt;100,ROUND(E18*E19,0),0))))*ROUND(E21/E20,0)</f>
        <v>1630.5</v>
      </c>
      <c r="F22" s="138" t="s">
        <v>227</v>
      </c>
    </row>
    <row r="23" ht="13.5">
      <c r="B23" s="83" t="s">
        <v>228</v>
      </c>
    </row>
    <row r="24" ht="13.5">
      <c r="B24" s="83" t="s">
        <v>229</v>
      </c>
    </row>
    <row r="28" spans="2:6" ht="13.5">
      <c r="B28" s="269" t="s">
        <v>230</v>
      </c>
      <c r="C28" s="269"/>
      <c r="D28" s="269"/>
      <c r="E28" s="269"/>
      <c r="F28" s="269"/>
    </row>
    <row r="29" spans="2:6" ht="13.5">
      <c r="B29" s="269"/>
      <c r="C29" s="269"/>
      <c r="D29" s="269"/>
      <c r="E29" s="269"/>
      <c r="F29" s="269"/>
    </row>
    <row r="30" spans="2:6" ht="13.5">
      <c r="B30" s="127"/>
      <c r="C30" s="127"/>
      <c r="D30" s="127"/>
      <c r="E30" s="127"/>
      <c r="F30" s="127"/>
    </row>
    <row r="31" ht="13.5">
      <c r="B31" s="85" t="s">
        <v>231</v>
      </c>
    </row>
    <row r="32" ht="14.25" thickBot="1">
      <c r="F32" s="84" t="s">
        <v>116</v>
      </c>
    </row>
    <row r="33" spans="2:6" ht="14.25" thickBot="1">
      <c r="B33" s="252" t="s">
        <v>232</v>
      </c>
      <c r="C33" s="253"/>
      <c r="D33" s="267" t="s">
        <v>233</v>
      </c>
      <c r="E33" s="267"/>
      <c r="F33" s="268"/>
    </row>
    <row r="34" spans="2:6" ht="14.25" thickBot="1">
      <c r="B34" s="112" t="s">
        <v>206</v>
      </c>
      <c r="C34" s="128" t="s">
        <v>234</v>
      </c>
      <c r="D34" s="113" t="s">
        <v>65</v>
      </c>
      <c r="E34" s="113" t="s">
        <v>66</v>
      </c>
      <c r="F34" s="129" t="s">
        <v>235</v>
      </c>
    </row>
    <row r="35" spans="2:6" ht="13.5">
      <c r="B35" s="261" t="s">
        <v>208</v>
      </c>
      <c r="C35" s="262"/>
      <c r="D35" s="114" t="s">
        <v>209</v>
      </c>
      <c r="E35" s="130">
        <v>15</v>
      </c>
      <c r="F35" s="131" t="s">
        <v>236</v>
      </c>
    </row>
    <row r="36" spans="2:6" ht="13.5">
      <c r="B36" s="263" t="s">
        <v>237</v>
      </c>
      <c r="C36" s="264"/>
      <c r="D36" s="115" t="s">
        <v>212</v>
      </c>
      <c r="E36" s="132">
        <v>30</v>
      </c>
      <c r="F36" s="133" t="s">
        <v>238</v>
      </c>
    </row>
    <row r="37" spans="2:6" ht="13.5">
      <c r="B37" s="263" t="s">
        <v>214</v>
      </c>
      <c r="C37" s="264"/>
      <c r="D37" s="115" t="s">
        <v>215</v>
      </c>
      <c r="E37" s="132">
        <v>235</v>
      </c>
      <c r="F37" s="133" t="s">
        <v>216</v>
      </c>
    </row>
    <row r="38" spans="2:6" ht="13.5">
      <c r="B38" s="263" t="s">
        <v>217</v>
      </c>
      <c r="C38" s="264"/>
      <c r="D38" s="115" t="s">
        <v>218</v>
      </c>
      <c r="E38" s="134">
        <v>0.075</v>
      </c>
      <c r="F38" s="133" t="s">
        <v>219</v>
      </c>
    </row>
    <row r="39" spans="2:6" ht="13.5">
      <c r="B39" s="263" t="s">
        <v>239</v>
      </c>
      <c r="C39" s="264"/>
      <c r="D39" s="115" t="s">
        <v>240</v>
      </c>
      <c r="E39" s="132">
        <v>1</v>
      </c>
      <c r="F39" s="133"/>
    </row>
    <row r="40" spans="2:6" ht="13.5">
      <c r="B40" s="263" t="s">
        <v>241</v>
      </c>
      <c r="C40" s="264"/>
      <c r="D40" s="115" t="s">
        <v>242</v>
      </c>
      <c r="E40" s="132">
        <v>2</v>
      </c>
      <c r="F40" s="133"/>
    </row>
    <row r="41" spans="2:6" ht="14.25" thickBot="1">
      <c r="B41" s="265" t="s">
        <v>243</v>
      </c>
      <c r="C41" s="266"/>
      <c r="D41" s="136" t="s">
        <v>244</v>
      </c>
      <c r="E41" s="137">
        <f>+E35/E36*IF(E37*E38&lt;0,ROUND(E37*E38,3),IF(E37*E38&lt;1,ROUND(E37*E38,2),IF(E37*E38&lt;10,ROUND(E37*E38,1),IF(E37*E38&lt;100,ROUND(E37*E38,0),0))))*E39*E40</f>
        <v>18</v>
      </c>
      <c r="F41" s="138" t="s">
        <v>245</v>
      </c>
    </row>
    <row r="42" ht="13.5">
      <c r="B42" s="83" t="s">
        <v>246</v>
      </c>
    </row>
    <row r="43" ht="13.5">
      <c r="F43" s="139"/>
    </row>
    <row r="44" ht="13.5">
      <c r="F44" s="139"/>
    </row>
    <row r="46" ht="13.5">
      <c r="B46" s="85" t="s">
        <v>247</v>
      </c>
    </row>
    <row r="47" ht="13.5">
      <c r="B47" s="85"/>
    </row>
    <row r="48" ht="13.5">
      <c r="B48" s="85" t="s">
        <v>248</v>
      </c>
    </row>
    <row r="49" ht="14.25" thickBot="1">
      <c r="F49" s="84" t="s">
        <v>116</v>
      </c>
    </row>
    <row r="50" spans="2:6" ht="14.25" thickBot="1">
      <c r="B50" s="252" t="s">
        <v>232</v>
      </c>
      <c r="C50" s="253"/>
      <c r="D50" s="267" t="s">
        <v>249</v>
      </c>
      <c r="E50" s="267"/>
      <c r="F50" s="268"/>
    </row>
    <row r="51" spans="2:6" ht="14.25" thickBot="1">
      <c r="B51" s="112" t="s">
        <v>206</v>
      </c>
      <c r="C51" s="128" t="s">
        <v>250</v>
      </c>
      <c r="D51" s="113" t="s">
        <v>65</v>
      </c>
      <c r="E51" s="113" t="s">
        <v>66</v>
      </c>
      <c r="F51" s="129" t="s">
        <v>235</v>
      </c>
    </row>
    <row r="52" spans="2:6" ht="13.5">
      <c r="B52" s="261" t="s">
        <v>208</v>
      </c>
      <c r="C52" s="262"/>
      <c r="D52" s="114" t="s">
        <v>209</v>
      </c>
      <c r="E52" s="130">
        <v>100</v>
      </c>
      <c r="F52" s="131" t="s">
        <v>236</v>
      </c>
    </row>
    <row r="53" spans="2:6" ht="13.5">
      <c r="B53" s="263" t="s">
        <v>237</v>
      </c>
      <c r="C53" s="264"/>
      <c r="D53" s="115" t="s">
        <v>212</v>
      </c>
      <c r="E53" s="132">
        <v>30</v>
      </c>
      <c r="F53" s="133" t="s">
        <v>238</v>
      </c>
    </row>
    <row r="54" spans="2:6" ht="13.5">
      <c r="B54" s="263" t="s">
        <v>214</v>
      </c>
      <c r="C54" s="264"/>
      <c r="D54" s="115" t="s">
        <v>215</v>
      </c>
      <c r="E54" s="132">
        <v>235</v>
      </c>
      <c r="F54" s="133" t="s">
        <v>216</v>
      </c>
    </row>
    <row r="55" spans="2:6" ht="13.5">
      <c r="B55" s="263" t="s">
        <v>217</v>
      </c>
      <c r="C55" s="264"/>
      <c r="D55" s="115" t="s">
        <v>218</v>
      </c>
      <c r="E55" s="134">
        <v>0.075</v>
      </c>
      <c r="F55" s="133" t="s">
        <v>219</v>
      </c>
    </row>
    <row r="56" spans="2:6" ht="13.5">
      <c r="B56" s="263" t="s">
        <v>239</v>
      </c>
      <c r="C56" s="264"/>
      <c r="D56" s="115" t="s">
        <v>240</v>
      </c>
      <c r="E56" s="132">
        <v>1</v>
      </c>
      <c r="F56" s="133"/>
    </row>
    <row r="57" spans="2:6" ht="13.5">
      <c r="B57" s="263" t="s">
        <v>241</v>
      </c>
      <c r="C57" s="264"/>
      <c r="D57" s="115" t="s">
        <v>242</v>
      </c>
      <c r="E57" s="132">
        <v>2</v>
      </c>
      <c r="F57" s="133"/>
    </row>
    <row r="58" spans="2:6" ht="14.25" thickBot="1">
      <c r="B58" s="265" t="s">
        <v>243</v>
      </c>
      <c r="C58" s="266"/>
      <c r="D58" s="136" t="s">
        <v>244</v>
      </c>
      <c r="E58" s="137">
        <f>+E52/E53*IF(E54*E55&lt;0,ROUND(E54*E55,3),IF(E54*E55&lt;1,ROUND(E54*E55,2),IF(E54*E55&lt;10,ROUND(E54*E55,1),IF(E54*E55&lt;100,ROUND(E54*E55,0),0))))*E56*E57</f>
        <v>120</v>
      </c>
      <c r="F58" s="138" t="s">
        <v>245</v>
      </c>
    </row>
    <row r="59" ht="13.5">
      <c r="B59" s="83" t="s">
        <v>246</v>
      </c>
    </row>
    <row r="63" ht="13.5">
      <c r="B63" s="85" t="s">
        <v>251</v>
      </c>
    </row>
    <row r="64" ht="14.25" thickBot="1">
      <c r="F64" s="84" t="s">
        <v>116</v>
      </c>
    </row>
    <row r="65" spans="2:6" ht="14.25" thickBot="1">
      <c r="B65" s="252" t="s">
        <v>252</v>
      </c>
      <c r="C65" s="253"/>
      <c r="D65" s="267" t="s">
        <v>253</v>
      </c>
      <c r="E65" s="267"/>
      <c r="F65" s="268"/>
    </row>
    <row r="66" spans="2:6" ht="14.25" thickBot="1">
      <c r="B66" s="112" t="s">
        <v>206</v>
      </c>
      <c r="C66" s="128" t="s">
        <v>271</v>
      </c>
      <c r="D66" s="113" t="s">
        <v>65</v>
      </c>
      <c r="E66" s="113" t="s">
        <v>66</v>
      </c>
      <c r="F66" s="129" t="s">
        <v>235</v>
      </c>
    </row>
    <row r="67" spans="2:6" ht="13.5">
      <c r="B67" s="261" t="s">
        <v>208</v>
      </c>
      <c r="C67" s="262"/>
      <c r="D67" s="114" t="s">
        <v>209</v>
      </c>
      <c r="E67" s="130">
        <v>90</v>
      </c>
      <c r="F67" s="131" t="s">
        <v>236</v>
      </c>
    </row>
    <row r="68" spans="2:6" ht="13.5">
      <c r="B68" s="263" t="s">
        <v>237</v>
      </c>
      <c r="C68" s="264"/>
      <c r="D68" s="115" t="s">
        <v>212</v>
      </c>
      <c r="E68" s="132">
        <v>30</v>
      </c>
      <c r="F68" s="133" t="s">
        <v>238</v>
      </c>
    </row>
    <row r="69" spans="2:6" ht="13.5">
      <c r="B69" s="263" t="s">
        <v>214</v>
      </c>
      <c r="C69" s="264"/>
      <c r="D69" s="115" t="s">
        <v>215</v>
      </c>
      <c r="E69" s="132">
        <v>235</v>
      </c>
      <c r="F69" s="133" t="s">
        <v>216</v>
      </c>
    </row>
    <row r="70" spans="2:6" ht="13.5">
      <c r="B70" s="263" t="s">
        <v>217</v>
      </c>
      <c r="C70" s="264"/>
      <c r="D70" s="115" t="s">
        <v>218</v>
      </c>
      <c r="E70" s="134">
        <v>0.075</v>
      </c>
      <c r="F70" s="133" t="s">
        <v>219</v>
      </c>
    </row>
    <row r="71" spans="2:6" ht="13.5">
      <c r="B71" s="263" t="s">
        <v>239</v>
      </c>
      <c r="C71" s="264"/>
      <c r="D71" s="115" t="s">
        <v>240</v>
      </c>
      <c r="E71" s="132">
        <v>5</v>
      </c>
      <c r="F71" s="133"/>
    </row>
    <row r="72" spans="2:6" ht="13.5">
      <c r="B72" s="263" t="s">
        <v>241</v>
      </c>
      <c r="C72" s="264"/>
      <c r="D72" s="115" t="s">
        <v>242</v>
      </c>
      <c r="E72" s="132">
        <v>2</v>
      </c>
      <c r="F72" s="133"/>
    </row>
    <row r="73" spans="2:6" ht="14.25" thickBot="1">
      <c r="B73" s="265" t="s">
        <v>243</v>
      </c>
      <c r="C73" s="266"/>
      <c r="D73" s="136" t="s">
        <v>244</v>
      </c>
      <c r="E73" s="137">
        <f>+E67/E68*IF(E69*E70&lt;0,ROUND(E69*E70,3),IF(E69*E70&lt;1,ROUND(E69*E70,2),IF(E69*E70&lt;10,ROUND(E69*E70,1),IF(E69*E70&lt;100,ROUND(E69*E70,0),0))))*E71*E72</f>
        <v>540</v>
      </c>
      <c r="F73" s="138" t="s">
        <v>245</v>
      </c>
    </row>
    <row r="74" ht="13.5">
      <c r="B74" s="83" t="s">
        <v>246</v>
      </c>
    </row>
    <row r="76" ht="13.5">
      <c r="B76" s="85" t="s">
        <v>254</v>
      </c>
    </row>
    <row r="77" ht="14.25" thickBot="1">
      <c r="F77" s="84" t="s">
        <v>116</v>
      </c>
    </row>
    <row r="78" spans="2:6" ht="14.25" thickBot="1">
      <c r="B78" s="252" t="s">
        <v>232</v>
      </c>
      <c r="C78" s="253"/>
      <c r="D78" s="267" t="s">
        <v>255</v>
      </c>
      <c r="E78" s="267"/>
      <c r="F78" s="268"/>
    </row>
    <row r="79" spans="2:6" ht="14.25" thickBot="1">
      <c r="B79" s="112" t="s">
        <v>206</v>
      </c>
      <c r="C79" s="128" t="s">
        <v>256</v>
      </c>
      <c r="D79" s="113" t="s">
        <v>65</v>
      </c>
      <c r="E79" s="113" t="s">
        <v>66</v>
      </c>
      <c r="F79" s="129" t="s">
        <v>235</v>
      </c>
    </row>
    <row r="80" spans="2:6" ht="13.5">
      <c r="B80" s="261" t="s">
        <v>257</v>
      </c>
      <c r="C80" s="262"/>
      <c r="D80" s="114" t="s">
        <v>209</v>
      </c>
      <c r="E80" s="130">
        <v>66</v>
      </c>
      <c r="F80" s="131" t="s">
        <v>258</v>
      </c>
    </row>
    <row r="81" spans="2:6" ht="13.5">
      <c r="B81" s="263" t="s">
        <v>237</v>
      </c>
      <c r="C81" s="264"/>
      <c r="D81" s="115" t="s">
        <v>212</v>
      </c>
      <c r="E81" s="132">
        <v>30</v>
      </c>
      <c r="F81" s="133" t="s">
        <v>259</v>
      </c>
    </row>
    <row r="82" spans="2:6" ht="13.5">
      <c r="B82" s="263" t="s">
        <v>214</v>
      </c>
      <c r="C82" s="264"/>
      <c r="D82" s="115" t="s">
        <v>215</v>
      </c>
      <c r="E82" s="132">
        <v>235</v>
      </c>
      <c r="F82" s="133" t="s">
        <v>216</v>
      </c>
    </row>
    <row r="83" spans="2:6" ht="13.5">
      <c r="B83" s="263" t="s">
        <v>217</v>
      </c>
      <c r="C83" s="264"/>
      <c r="D83" s="115" t="s">
        <v>218</v>
      </c>
      <c r="E83" s="134">
        <v>0.075</v>
      </c>
      <c r="F83" s="133" t="s">
        <v>219</v>
      </c>
    </row>
    <row r="84" spans="2:6" ht="13.5">
      <c r="B84" s="263" t="s">
        <v>260</v>
      </c>
      <c r="C84" s="264"/>
      <c r="D84" s="115" t="s">
        <v>240</v>
      </c>
      <c r="E84" s="132">
        <v>1</v>
      </c>
      <c r="F84" s="133"/>
    </row>
    <row r="85" spans="2:6" ht="14.25" thickBot="1">
      <c r="B85" s="265" t="s">
        <v>243</v>
      </c>
      <c r="C85" s="266"/>
      <c r="D85" s="136" t="s">
        <v>244</v>
      </c>
      <c r="E85" s="137">
        <f>+E80/E81*IF(E82*E83&lt;0,ROUND(E82*E83,3),IF(E82*E83&lt;1,ROUND(E82*E83,2),IF(E82*E83&lt;10,ROUND(E82*E83,1),IF(E82*E83&lt;100,ROUND(E82*E83,0),0))))*E84</f>
        <v>39.6</v>
      </c>
      <c r="F85" s="138" t="s">
        <v>245</v>
      </c>
    </row>
    <row r="86" spans="2:6" ht="14.25" thickBot="1">
      <c r="B86" s="112" t="s">
        <v>206</v>
      </c>
      <c r="C86" s="128" t="s">
        <v>272</v>
      </c>
      <c r="D86" s="113" t="s">
        <v>65</v>
      </c>
      <c r="E86" s="113" t="s">
        <v>66</v>
      </c>
      <c r="F86" s="129" t="s">
        <v>235</v>
      </c>
    </row>
    <row r="87" spans="2:6" ht="13.5">
      <c r="B87" s="261" t="s">
        <v>257</v>
      </c>
      <c r="C87" s="262"/>
      <c r="D87" s="114" t="s">
        <v>209</v>
      </c>
      <c r="E87" s="130">
        <f>+E80</f>
        <v>66</v>
      </c>
      <c r="F87" s="131" t="s">
        <v>258</v>
      </c>
    </row>
    <row r="88" spans="2:6" ht="13.5">
      <c r="B88" s="263" t="s">
        <v>237</v>
      </c>
      <c r="C88" s="264"/>
      <c r="D88" s="115" t="s">
        <v>212</v>
      </c>
      <c r="E88" s="130">
        <f>+E81</f>
        <v>30</v>
      </c>
      <c r="F88" s="133" t="s">
        <v>259</v>
      </c>
    </row>
    <row r="89" spans="2:6" ht="13.5">
      <c r="B89" s="263" t="s">
        <v>214</v>
      </c>
      <c r="C89" s="264"/>
      <c r="D89" s="115" t="s">
        <v>215</v>
      </c>
      <c r="E89" s="130">
        <v>137</v>
      </c>
      <c r="F89" s="133" t="s">
        <v>216</v>
      </c>
    </row>
    <row r="90" spans="2:6" ht="13.5">
      <c r="B90" s="263" t="s">
        <v>217</v>
      </c>
      <c r="C90" s="264"/>
      <c r="D90" s="115" t="s">
        <v>218</v>
      </c>
      <c r="E90" s="130">
        <v>0.05</v>
      </c>
      <c r="F90" s="133" t="s">
        <v>219</v>
      </c>
    </row>
    <row r="91" spans="2:6" ht="13.5">
      <c r="B91" s="263" t="s">
        <v>260</v>
      </c>
      <c r="C91" s="264"/>
      <c r="D91" s="115" t="s">
        <v>240</v>
      </c>
      <c r="E91" s="130">
        <f>+E84</f>
        <v>1</v>
      </c>
      <c r="F91" s="133"/>
    </row>
    <row r="92" spans="2:6" ht="14.25" thickBot="1">
      <c r="B92" s="265" t="s">
        <v>243</v>
      </c>
      <c r="C92" s="266"/>
      <c r="D92" s="136" t="s">
        <v>244</v>
      </c>
      <c r="E92" s="137">
        <f>+E87/E88*IF(E89*E90&lt;0,ROUND(E89*E90,3),IF(E89*E90&lt;1,ROUND(E89*E90,2),IF(E89*E90&lt;10,ROUND(E89*E90,1),IF(E89*E90&lt;100,ROUND(E89*E90,0),0))))*E91</f>
        <v>15.180000000000001</v>
      </c>
      <c r="F92" s="138" t="s">
        <v>245</v>
      </c>
    </row>
    <row r="93" spans="2:6" ht="14.25" thickBot="1">
      <c r="B93" s="259" t="s">
        <v>261</v>
      </c>
      <c r="C93" s="260"/>
      <c r="D93" s="136" t="s">
        <v>226</v>
      </c>
      <c r="E93" s="140">
        <f>+E92+E85</f>
        <v>54.78</v>
      </c>
      <c r="F93" s="138" t="s">
        <v>227</v>
      </c>
    </row>
    <row r="94" ht="13.5">
      <c r="B94" s="83" t="s">
        <v>246</v>
      </c>
    </row>
    <row r="96" ht="13.5">
      <c r="B96" s="85" t="s">
        <v>262</v>
      </c>
    </row>
    <row r="97" ht="13.5">
      <c r="B97" s="85"/>
    </row>
    <row r="98" ht="13.5">
      <c r="B98" s="85" t="s">
        <v>263</v>
      </c>
    </row>
    <row r="99" ht="14.25" thickBot="1">
      <c r="F99" s="84" t="s">
        <v>116</v>
      </c>
    </row>
    <row r="100" spans="2:6" ht="14.25" thickBot="1">
      <c r="B100" s="252" t="s">
        <v>264</v>
      </c>
      <c r="C100" s="253"/>
      <c r="D100" s="267" t="s">
        <v>265</v>
      </c>
      <c r="E100" s="267"/>
      <c r="F100" s="268"/>
    </row>
    <row r="101" spans="2:6" ht="14.25" thickBot="1">
      <c r="B101" s="112" t="s">
        <v>206</v>
      </c>
      <c r="C101" s="128" t="s">
        <v>256</v>
      </c>
      <c r="D101" s="113" t="s">
        <v>65</v>
      </c>
      <c r="E101" s="113" t="s">
        <v>66</v>
      </c>
      <c r="F101" s="129" t="s">
        <v>235</v>
      </c>
    </row>
    <row r="102" spans="2:6" ht="13.5">
      <c r="B102" s="261" t="s">
        <v>257</v>
      </c>
      <c r="C102" s="262"/>
      <c r="D102" s="114" t="s">
        <v>209</v>
      </c>
      <c r="E102" s="130">
        <v>120</v>
      </c>
      <c r="F102" s="133" t="s">
        <v>266</v>
      </c>
    </row>
    <row r="103" spans="2:6" ht="13.5">
      <c r="B103" s="263" t="s">
        <v>237</v>
      </c>
      <c r="C103" s="264"/>
      <c r="D103" s="115" t="s">
        <v>212</v>
      </c>
      <c r="E103" s="132">
        <v>30</v>
      </c>
      <c r="F103" s="133" t="s">
        <v>238</v>
      </c>
    </row>
    <row r="104" spans="2:6" ht="13.5">
      <c r="B104" s="263" t="s">
        <v>214</v>
      </c>
      <c r="C104" s="264"/>
      <c r="D104" s="115" t="s">
        <v>215</v>
      </c>
      <c r="E104" s="132">
        <v>235</v>
      </c>
      <c r="F104" s="133" t="s">
        <v>216</v>
      </c>
    </row>
    <row r="105" spans="2:6" ht="13.5">
      <c r="B105" s="263" t="s">
        <v>217</v>
      </c>
      <c r="C105" s="264"/>
      <c r="D105" s="115" t="s">
        <v>218</v>
      </c>
      <c r="E105" s="134">
        <v>0.075</v>
      </c>
      <c r="F105" s="133" t="s">
        <v>219</v>
      </c>
    </row>
    <row r="106" spans="2:6" ht="13.5">
      <c r="B106" s="263" t="s">
        <v>239</v>
      </c>
      <c r="C106" s="264"/>
      <c r="D106" s="115" t="s">
        <v>240</v>
      </c>
      <c r="E106" s="132">
        <v>8</v>
      </c>
      <c r="F106" s="133"/>
    </row>
    <row r="107" spans="2:6" ht="14.25" thickBot="1">
      <c r="B107" s="265" t="s">
        <v>243</v>
      </c>
      <c r="C107" s="266"/>
      <c r="D107" s="136" t="s">
        <v>244</v>
      </c>
      <c r="E107" s="137">
        <f>+E102/E103*IF(E104*E105&lt;0,ROUND(E104*E105,3),IF(E104*E105&lt;1,ROUND(E104*E105,2),IF(E104*E105&lt;10,ROUND(E104*E105,1),IF(E104*E105&lt;100,ROUND(E104*E105,0),0))))*E106</f>
        <v>576</v>
      </c>
      <c r="F107" s="138" t="s">
        <v>245</v>
      </c>
    </row>
    <row r="108" spans="2:6" ht="14.25" thickBot="1">
      <c r="B108" s="112" t="s">
        <v>206</v>
      </c>
      <c r="C108" s="128" t="s">
        <v>273</v>
      </c>
      <c r="D108" s="113" t="s">
        <v>65</v>
      </c>
      <c r="E108" s="113" t="s">
        <v>66</v>
      </c>
      <c r="F108" s="129" t="s">
        <v>235</v>
      </c>
    </row>
    <row r="109" spans="2:6" ht="13.5">
      <c r="B109" s="261" t="s">
        <v>257</v>
      </c>
      <c r="C109" s="262"/>
      <c r="D109" s="114" t="s">
        <v>209</v>
      </c>
      <c r="E109" s="130">
        <f>+E102</f>
        <v>120</v>
      </c>
      <c r="F109" s="133" t="s">
        <v>266</v>
      </c>
    </row>
    <row r="110" spans="2:6" ht="13.5">
      <c r="B110" s="263" t="s">
        <v>237</v>
      </c>
      <c r="C110" s="264"/>
      <c r="D110" s="115" t="s">
        <v>212</v>
      </c>
      <c r="E110" s="130">
        <f>+E103</f>
        <v>30</v>
      </c>
      <c r="F110" s="133" t="s">
        <v>238</v>
      </c>
    </row>
    <row r="111" spans="2:6" ht="13.5">
      <c r="B111" s="263" t="s">
        <v>214</v>
      </c>
      <c r="C111" s="264"/>
      <c r="D111" s="115" t="s">
        <v>215</v>
      </c>
      <c r="E111" s="130">
        <v>257</v>
      </c>
      <c r="F111" s="133" t="s">
        <v>216</v>
      </c>
    </row>
    <row r="112" spans="2:6" ht="13.5">
      <c r="B112" s="263" t="s">
        <v>217</v>
      </c>
      <c r="C112" s="264"/>
      <c r="D112" s="115" t="s">
        <v>218</v>
      </c>
      <c r="E112" s="130">
        <v>0.05</v>
      </c>
      <c r="F112" s="133" t="s">
        <v>219</v>
      </c>
    </row>
    <row r="113" spans="2:6" ht="13.5">
      <c r="B113" s="263" t="s">
        <v>239</v>
      </c>
      <c r="C113" s="264"/>
      <c r="D113" s="115" t="s">
        <v>240</v>
      </c>
      <c r="E113" s="130">
        <v>1</v>
      </c>
      <c r="F113" s="133"/>
    </row>
    <row r="114" spans="2:6" ht="14.25" thickBot="1">
      <c r="B114" s="265" t="s">
        <v>243</v>
      </c>
      <c r="C114" s="266"/>
      <c r="D114" s="136" t="s">
        <v>244</v>
      </c>
      <c r="E114" s="137">
        <f>+E109/E110*IF(E111*E112&lt;0,ROUND(E111*E112,3),IF(E111*E112&lt;1,ROUND(E111*E112,2),IF(E111*E112&lt;10,ROUND(E111*E112,1),IF(E111*E112&lt;100,ROUND(E111*E112,0),0))))*E113</f>
        <v>52</v>
      </c>
      <c r="F114" s="138" t="s">
        <v>245</v>
      </c>
    </row>
    <row r="115" spans="2:6" ht="14.25" thickBot="1">
      <c r="B115" s="259" t="s">
        <v>261</v>
      </c>
      <c r="C115" s="260"/>
      <c r="D115" s="136" t="s">
        <v>226</v>
      </c>
      <c r="E115" s="140">
        <f>+E114+E107</f>
        <v>628</v>
      </c>
      <c r="F115" s="138" t="s">
        <v>227</v>
      </c>
    </row>
    <row r="116" ht="13.5">
      <c r="B116" s="83" t="s">
        <v>246</v>
      </c>
    </row>
  </sheetData>
  <mergeCells count="69">
    <mergeCell ref="B9:F10"/>
    <mergeCell ref="B28:F29"/>
    <mergeCell ref="B33:C33"/>
    <mergeCell ref="D33:F33"/>
    <mergeCell ref="B14:C14"/>
    <mergeCell ref="D14:F14"/>
    <mergeCell ref="B16:C16"/>
    <mergeCell ref="B17:C17"/>
    <mergeCell ref="B18:C18"/>
    <mergeCell ref="B19:C19"/>
    <mergeCell ref="B20:C20"/>
    <mergeCell ref="B21:C21"/>
    <mergeCell ref="B35:C35"/>
    <mergeCell ref="B22:C22"/>
    <mergeCell ref="B54:C54"/>
    <mergeCell ref="B36:C36"/>
    <mergeCell ref="B37:C37"/>
    <mergeCell ref="B38:C38"/>
    <mergeCell ref="B39:C39"/>
    <mergeCell ref="B40:C40"/>
    <mergeCell ref="B58:C58"/>
    <mergeCell ref="B55:C55"/>
    <mergeCell ref="B56:C56"/>
    <mergeCell ref="B57:C57"/>
    <mergeCell ref="D50:F50"/>
    <mergeCell ref="B52:C52"/>
    <mergeCell ref="B53:C53"/>
    <mergeCell ref="B41:C41"/>
    <mergeCell ref="B50:C50"/>
    <mergeCell ref="B65:C65"/>
    <mergeCell ref="D65:F65"/>
    <mergeCell ref="B67:C67"/>
    <mergeCell ref="B68:C68"/>
    <mergeCell ref="B69:C69"/>
    <mergeCell ref="B70:C70"/>
    <mergeCell ref="B71:C71"/>
    <mergeCell ref="B72:C72"/>
    <mergeCell ref="B73:C73"/>
    <mergeCell ref="B78:C78"/>
    <mergeCell ref="D78:F78"/>
    <mergeCell ref="B80:C80"/>
    <mergeCell ref="B81:C81"/>
    <mergeCell ref="B82:C82"/>
    <mergeCell ref="B83:C83"/>
    <mergeCell ref="B84:C84"/>
    <mergeCell ref="B85:C85"/>
    <mergeCell ref="B87:C87"/>
    <mergeCell ref="B88:C88"/>
    <mergeCell ref="B103:C103"/>
    <mergeCell ref="B89:C89"/>
    <mergeCell ref="B90:C90"/>
    <mergeCell ref="B91:C91"/>
    <mergeCell ref="B102:C102"/>
    <mergeCell ref="B92:C92"/>
    <mergeCell ref="B93:C93"/>
    <mergeCell ref="B100:C100"/>
    <mergeCell ref="D100:F100"/>
    <mergeCell ref="B104:C104"/>
    <mergeCell ref="B105:C105"/>
    <mergeCell ref="B2:D2"/>
    <mergeCell ref="B115:C115"/>
    <mergeCell ref="B109:C109"/>
    <mergeCell ref="B110:C110"/>
    <mergeCell ref="B111:C111"/>
    <mergeCell ref="B112:C112"/>
    <mergeCell ref="B106:C106"/>
    <mergeCell ref="B107:C107"/>
    <mergeCell ref="B113:C113"/>
    <mergeCell ref="B114:C114"/>
  </mergeCells>
  <dataValidations count="1">
    <dataValidation type="list" allowBlank="1" showInputMessage="1" showErrorMessage="1" sqref="B2:D2">
      <formula1>"様式1-7(単品スライド増額)概算金額算定用,様式6-7(単品スライド増額)協議用"</formula1>
    </dataValidation>
  </dataValidations>
  <printOptions/>
  <pageMargins left="0.75" right="0.75" top="0.6" bottom="0.69"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2008-08-07T09:18:21Z</cp:lastPrinted>
  <dcterms:created xsi:type="dcterms:W3CDTF">2008-07-31T04:23:22Z</dcterms:created>
  <dcterms:modified xsi:type="dcterms:W3CDTF">2008-08-07T23:08:28Z</dcterms:modified>
  <cp:category/>
  <cp:version/>
  <cp:contentType/>
  <cp:contentStatus/>
</cp:coreProperties>
</file>