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5446" windowWidth="7650" windowHeight="8295" tabRatio="808" activeTab="0"/>
  </bookViews>
  <sheets>
    <sheet name="32" sheetId="1" r:id="rId1"/>
    <sheet name="33" sheetId="2" r:id="rId2"/>
    <sheet name="34" sheetId="3" r:id="rId3"/>
    <sheet name="35" sheetId="4" r:id="rId4"/>
  </sheets>
  <definedNames>
    <definedName name="_xlnm.Print_Area" localSheetId="0">'32'!$A$1:$AH$55</definedName>
    <definedName name="_xlnm.Print_Area" localSheetId="1">'33'!$G$1:$AH$55</definedName>
    <definedName name="_xlnm.Print_Area" localSheetId="2">'34'!$A$1:$AA$55</definedName>
    <definedName name="_xlnm.Print_Area" localSheetId="3">'35'!$A$1:$AG$55</definedName>
  </definedNames>
  <calcPr fullCalcOnLoad="1"/>
</workbook>
</file>

<file path=xl/sharedStrings.xml><?xml version="1.0" encoding="utf-8"?>
<sst xmlns="http://schemas.openxmlformats.org/spreadsheetml/2006/main" count="702" uniqueCount="105">
  <si>
    <t>ゴルフ場利用税</t>
  </si>
  <si>
    <t>税 目</t>
  </si>
  <si>
    <t xml:space="preserve"> 区 分</t>
  </si>
  <si>
    <t>19年度</t>
  </si>
  <si>
    <t>20年度</t>
  </si>
  <si>
    <t>18年度</t>
  </si>
  <si>
    <t>特別地方消費税</t>
  </si>
  <si>
    <t>県民税</t>
  </si>
  <si>
    <t>法人</t>
  </si>
  <si>
    <t>個人</t>
  </si>
  <si>
    <t>利子割</t>
  </si>
  <si>
    <t>配当割</t>
  </si>
  <si>
    <t>株式等譲渡所得割</t>
  </si>
  <si>
    <t>事業税</t>
  </si>
  <si>
    <t>地方消費税</t>
  </si>
  <si>
    <t>不動産取得税</t>
  </si>
  <si>
    <t>たばこ税</t>
  </si>
  <si>
    <t>自動車税</t>
  </si>
  <si>
    <t>鉱区税</t>
  </si>
  <si>
    <t>自動車取得税</t>
  </si>
  <si>
    <t>軽油引取税</t>
  </si>
  <si>
    <t>狩猟税</t>
  </si>
  <si>
    <t>料理飲食等消費税</t>
  </si>
  <si>
    <t>狩猟者登録税</t>
  </si>
  <si>
    <t>入猟税</t>
  </si>
  <si>
    <t>法定外普通税</t>
  </si>
  <si>
    <t>県税合計</t>
  </si>
  <si>
    <t>同上調定額</t>
  </si>
  <si>
    <t>(B)</t>
  </si>
  <si>
    <t>(A)</t>
  </si>
  <si>
    <t>(A)/(B)</t>
  </si>
  <si>
    <t>(D)</t>
  </si>
  <si>
    <t>(E)</t>
  </si>
  <si>
    <t>(F)</t>
  </si>
  <si>
    <t>収入歩合</t>
  </si>
  <si>
    <t>地方交付税</t>
  </si>
  <si>
    <t>地方譲与税</t>
  </si>
  <si>
    <t>歳入決算額</t>
  </si>
  <si>
    <t>歳出決算額</t>
  </si>
  <si>
    <t>(C)</t>
  </si>
  <si>
    <t>(A)+(C)+(D)</t>
  </si>
  <si>
    <t>三税総計</t>
  </si>
  <si>
    <t>(A)</t>
  </si>
  <si>
    <t>(E)</t>
  </si>
  <si>
    <t>県税</t>
  </si>
  <si>
    <t>(A)+(C)+(D)</t>
  </si>
  <si>
    <t>三税</t>
  </si>
  <si>
    <t>歳　入
構成比</t>
  </si>
  <si>
    <t>平 成 11 年 度</t>
  </si>
  <si>
    <t>平 成 12 年 度</t>
  </si>
  <si>
    <t>平 成 13 年 度</t>
  </si>
  <si>
    <t>決　算　額</t>
  </si>
  <si>
    <t>千円</t>
  </si>
  <si>
    <t>対 前 年</t>
  </si>
  <si>
    <t>度 比 ％</t>
  </si>
  <si>
    <t>平 成 14 年 度</t>
  </si>
  <si>
    <t>平 成 15 年 度</t>
  </si>
  <si>
    <t>平 成 16 年 度</t>
  </si>
  <si>
    <t>平 成 17 年 度</t>
  </si>
  <si>
    <t>(B)</t>
  </si>
  <si>
    <t>(A)/(B)</t>
  </si>
  <si>
    <t>(C)</t>
  </si>
  <si>
    <t>(D)</t>
  </si>
  <si>
    <t>(A)+(C)+(D)</t>
  </si>
  <si>
    <t>(E)</t>
  </si>
  <si>
    <t>(F)</t>
  </si>
  <si>
    <t>(A)</t>
  </si>
  <si>
    <t>(E)</t>
  </si>
  <si>
    <t>(A)+(C)+(D)</t>
  </si>
  <si>
    <t>(E)</t>
  </si>
  <si>
    <t>平 成 18 年 度</t>
  </si>
  <si>
    <t>平 成 19 年 度</t>
  </si>
  <si>
    <t>平 成 20 年 度</t>
  </si>
  <si>
    <t>平 成 21 年 度</t>
  </si>
  <si>
    <t>13年度</t>
  </si>
  <si>
    <t>14年度</t>
  </si>
  <si>
    <t>15年度</t>
  </si>
  <si>
    <t>16年度</t>
  </si>
  <si>
    <t>17年度</t>
  </si>
  <si>
    <t>21年度</t>
  </si>
  <si>
    <t xml:space="preserve"> 累　年　比　較　表</t>
  </si>
  <si>
    <t>法定外目的税
（産業廃棄物税）</t>
  </si>
  <si>
    <t>（普通税）</t>
  </si>
  <si>
    <t>法人税割</t>
  </si>
  <si>
    <t>うち超過課税
（森林環境税）</t>
  </si>
  <si>
    <t>うち超過課税
（0.8％）</t>
  </si>
  <si>
    <t>均等割</t>
  </si>
  <si>
    <t>所得割</t>
  </si>
  <si>
    <t>（目的税）</t>
  </si>
  <si>
    <t>（旧法による税）</t>
  </si>
  <si>
    <t>固定資産税（特例）</t>
  </si>
  <si>
    <t>－</t>
  </si>
  <si>
    <t>（つづき）</t>
  </si>
  <si>
    <t>予算額</t>
  </si>
  <si>
    <t>(旧普通税）</t>
  </si>
  <si>
    <t>(旧目的税）</t>
  </si>
  <si>
    <t>－</t>
  </si>
  <si>
    <t>(A)</t>
  </si>
  <si>
    <t>(A)</t>
  </si>
  <si>
    <t>(E)</t>
  </si>
  <si>
    <t>９. 県　税　収　入　額</t>
  </si>
  <si>
    <t>平 成 22 年 度</t>
  </si>
  <si>
    <t>指　　数　（平成12年度=100） (%)</t>
  </si>
  <si>
    <t>22年度</t>
  </si>
  <si>
    <t>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</si>
</sst>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0_ "/>
    <numFmt numFmtId="180" formatCode="#,##0_);[Red]\(#,##0\)"/>
    <numFmt numFmtId="181" formatCode="0;&quot;△ &quot;0"/>
    <numFmt numFmtId="182" formatCode="#,##0;&quot;△ &quot;#,##0"/>
    <numFmt numFmtId="183" formatCode="#,##0;[Red]#,##0"/>
    <numFmt numFmtId="184" formatCode="#,##0.0_);[Red]\(#,##0.0\)"/>
    <numFmt numFmtId="185" formatCode="#,##0.0_ "/>
    <numFmt numFmtId="186" formatCode="[&lt;=999]000;[&lt;=9999]000\-00;000\-0000"/>
    <numFmt numFmtId="187" formatCode="#,##0.0"/>
    <numFmt numFmtId="188" formatCode="0.0%"/>
    <numFmt numFmtId="189" formatCode="0.0_);[Red]\(0.0\)"/>
    <numFmt numFmtId="190" formatCode="0.0_);\(0.0\)"/>
  </numFmts>
  <fonts count="2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標準ゴシック"/>
      <family val="3"/>
    </font>
    <font>
      <u val="single"/>
      <sz val="8.25"/>
      <color indexed="36"/>
      <name val="標準ゴシック"/>
      <family val="3"/>
    </font>
    <font>
      <sz val="11"/>
      <name val="ＭＳ ゴシック"/>
      <family val="3"/>
    </font>
    <font>
      <b/>
      <sz val="16"/>
      <name val="ＤＨＰ平成明朝体W7"/>
      <family val="0"/>
    </font>
    <font>
      <sz val="18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Border="1" applyAlignment="1">
      <alignment horizontal="center"/>
    </xf>
    <xf numFmtId="181" fontId="5" fillId="0" borderId="0" xfId="0" applyNumberFormat="1" applyFont="1" applyBorder="1" applyAlignment="1">
      <alignment horizontal="center"/>
    </xf>
    <xf numFmtId="0" fontId="9" fillId="0" borderId="0" xfId="0" applyNumberFormat="1" applyFont="1" applyAlignment="1" applyProtection="1">
      <alignment/>
      <protection locked="0"/>
    </xf>
    <xf numFmtId="2" fontId="13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/>
    </xf>
    <xf numFmtId="0" fontId="1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2" fontId="13" fillId="0" borderId="3" xfId="0" applyNumberFormat="1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horizontal="distributed" vertical="center"/>
    </xf>
    <xf numFmtId="2" fontId="5" fillId="0" borderId="4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2" fontId="5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 applyProtection="1">
      <alignment horizontal="center"/>
      <protection locked="0"/>
    </xf>
    <xf numFmtId="2" fontId="14" fillId="0" borderId="3" xfId="0" applyNumberFormat="1" applyFont="1" applyFill="1" applyBorder="1" applyAlignment="1">
      <alignment vertical="center"/>
    </xf>
    <xf numFmtId="189" fontId="13" fillId="0" borderId="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19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178" fontId="5" fillId="0" borderId="0" xfId="0" applyNumberFormat="1" applyFont="1" applyAlignment="1">
      <alignment/>
    </xf>
    <xf numFmtId="0" fontId="17" fillId="0" borderId="6" xfId="0" applyFont="1" applyFill="1" applyBorder="1" applyAlignment="1">
      <alignment wrapText="1"/>
    </xf>
    <xf numFmtId="0" fontId="19" fillId="0" borderId="0" xfId="0" applyNumberFormat="1" applyFont="1" applyFill="1" applyAlignment="1" applyProtection="1">
      <alignment horizontal="right"/>
      <protection locked="0"/>
    </xf>
    <xf numFmtId="180" fontId="16" fillId="0" borderId="7" xfId="0" applyNumberFormat="1" applyFont="1" applyFill="1" applyBorder="1" applyAlignment="1">
      <alignment horizontal="right" vertical="center" wrapText="1"/>
    </xf>
    <xf numFmtId="180" fontId="16" fillId="0" borderId="1" xfId="0" applyNumberFormat="1" applyFont="1" applyFill="1" applyBorder="1" applyAlignment="1">
      <alignment horizontal="right" vertical="center" wrapText="1"/>
    </xf>
    <xf numFmtId="180" fontId="16" fillId="0" borderId="3" xfId="0" applyNumberFormat="1" applyFont="1" applyFill="1" applyBorder="1" applyAlignment="1">
      <alignment horizontal="right" vertical="center" wrapText="1"/>
    </xf>
    <xf numFmtId="189" fontId="16" fillId="0" borderId="7" xfId="0" applyNumberFormat="1" applyFont="1" applyFill="1" applyBorder="1" applyAlignment="1">
      <alignment horizontal="right" vertical="center" wrapText="1"/>
    </xf>
    <xf numFmtId="189" fontId="16" fillId="0" borderId="1" xfId="0" applyNumberFormat="1" applyFont="1" applyFill="1" applyBorder="1" applyAlignment="1">
      <alignment horizontal="right" vertical="center" wrapText="1"/>
    </xf>
    <xf numFmtId="189" fontId="16" fillId="0" borderId="3" xfId="0" applyNumberFormat="1" applyFont="1" applyFill="1" applyBorder="1" applyAlignment="1">
      <alignment horizontal="right" vertical="center" wrapText="1"/>
    </xf>
    <xf numFmtId="189" fontId="16" fillId="0" borderId="7" xfId="0" applyNumberFormat="1" applyFont="1" applyFill="1" applyBorder="1" applyAlignment="1">
      <alignment vertical="center" wrapText="1"/>
    </xf>
    <xf numFmtId="189" fontId="16" fillId="0" borderId="1" xfId="0" applyNumberFormat="1" applyFont="1" applyFill="1" applyBorder="1" applyAlignment="1">
      <alignment vertical="center" wrapText="1"/>
    </xf>
    <xf numFmtId="189" fontId="16" fillId="0" borderId="3" xfId="0" applyNumberFormat="1" applyFont="1" applyFill="1" applyBorder="1" applyAlignment="1">
      <alignment vertical="center" wrapText="1"/>
    </xf>
    <xf numFmtId="180" fontId="15" fillId="0" borderId="7" xfId="0" applyNumberFormat="1" applyFont="1" applyFill="1" applyBorder="1" applyAlignment="1">
      <alignment horizontal="right" vertical="center" wrapText="1"/>
    </xf>
    <xf numFmtId="180" fontId="15" fillId="0" borderId="1" xfId="0" applyNumberFormat="1" applyFont="1" applyFill="1" applyBorder="1" applyAlignment="1">
      <alignment horizontal="right" vertical="center" wrapText="1"/>
    </xf>
    <xf numFmtId="180" fontId="15" fillId="0" borderId="3" xfId="0" applyNumberFormat="1" applyFont="1" applyFill="1" applyBorder="1" applyAlignment="1">
      <alignment horizontal="right" vertical="center" wrapText="1"/>
    </xf>
    <xf numFmtId="189" fontId="15" fillId="0" borderId="7" xfId="0" applyNumberFormat="1" applyFont="1" applyFill="1" applyBorder="1" applyAlignment="1">
      <alignment vertical="center" wrapText="1"/>
    </xf>
    <xf numFmtId="189" fontId="15" fillId="0" borderId="1" xfId="0" applyNumberFormat="1" applyFont="1" applyFill="1" applyBorder="1" applyAlignment="1">
      <alignment vertical="center" wrapText="1"/>
    </xf>
    <xf numFmtId="189" fontId="15" fillId="0" borderId="3" xfId="0" applyNumberFormat="1" applyFont="1" applyFill="1" applyBorder="1" applyAlignment="1">
      <alignment vertical="center" wrapText="1"/>
    </xf>
    <xf numFmtId="189" fontId="15" fillId="0" borderId="7" xfId="0" applyNumberFormat="1" applyFont="1" applyFill="1" applyBorder="1" applyAlignment="1">
      <alignment horizontal="right" vertical="center" wrapText="1"/>
    </xf>
    <xf numFmtId="189" fontId="15" fillId="0" borderId="1" xfId="0" applyNumberFormat="1" applyFont="1" applyFill="1" applyBorder="1" applyAlignment="1">
      <alignment horizontal="right" vertical="center" wrapText="1"/>
    </xf>
    <xf numFmtId="189" fontId="15" fillId="0" borderId="3" xfId="0" applyNumberFormat="1" applyFont="1" applyFill="1" applyBorder="1" applyAlignment="1">
      <alignment horizontal="right" vertical="center" wrapText="1"/>
    </xf>
    <xf numFmtId="184" fontId="16" fillId="0" borderId="7" xfId="0" applyNumberFormat="1" applyFont="1" applyFill="1" applyBorder="1" applyAlignment="1">
      <alignment horizontal="right" vertical="center" wrapText="1"/>
    </xf>
    <xf numFmtId="184" fontId="16" fillId="0" borderId="1" xfId="0" applyNumberFormat="1" applyFont="1" applyFill="1" applyBorder="1" applyAlignment="1">
      <alignment horizontal="right" vertical="center" wrapText="1"/>
    </xf>
    <xf numFmtId="184" fontId="16" fillId="0" borderId="3" xfId="0" applyNumberFormat="1" applyFont="1" applyFill="1" applyBorder="1" applyAlignment="1">
      <alignment horizontal="right" vertical="center" wrapText="1"/>
    </xf>
    <xf numFmtId="180" fontId="16" fillId="0" borderId="8" xfId="0" applyNumberFormat="1" applyFont="1" applyFill="1" applyBorder="1" applyAlignment="1">
      <alignment horizontal="right" vertical="center" wrapText="1"/>
    </xf>
    <xf numFmtId="189" fontId="16" fillId="0" borderId="8" xfId="0" applyNumberFormat="1" applyFont="1" applyFill="1" applyBorder="1" applyAlignment="1">
      <alignment horizontal="right" vertical="center" wrapText="1"/>
    </xf>
    <xf numFmtId="184" fontId="16" fillId="0" borderId="9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5" xfId="0" applyFont="1" applyFill="1" applyBorder="1" applyAlignment="1">
      <alignment wrapText="1"/>
    </xf>
    <xf numFmtId="184" fontId="16" fillId="0" borderId="10" xfId="0" applyNumberFormat="1" applyFont="1" applyFill="1" applyBorder="1" applyAlignment="1">
      <alignment horizontal="right" vertical="center" wrapText="1"/>
    </xf>
    <xf numFmtId="184" fontId="16" fillId="0" borderId="11" xfId="0" applyNumberFormat="1" applyFont="1" applyFill="1" applyBorder="1" applyAlignment="1">
      <alignment horizontal="right" vertical="center" wrapText="1"/>
    </xf>
    <xf numFmtId="184" fontId="16" fillId="0" borderId="13" xfId="0" applyNumberFormat="1" applyFont="1" applyFill="1" applyBorder="1" applyAlignment="1">
      <alignment horizontal="right" vertical="center" wrapText="1"/>
    </xf>
    <xf numFmtId="184" fontId="16" fillId="0" borderId="14" xfId="0" applyNumberFormat="1" applyFont="1" applyFill="1" applyBorder="1" applyAlignment="1">
      <alignment horizontal="right" vertical="center" wrapText="1"/>
    </xf>
    <xf numFmtId="184" fontId="16" fillId="0" borderId="15" xfId="0" applyNumberFormat="1" applyFont="1" applyFill="1" applyBorder="1" applyAlignment="1">
      <alignment horizontal="right" vertical="center" wrapText="1"/>
    </xf>
    <xf numFmtId="180" fontId="16" fillId="0" borderId="9" xfId="0" applyNumberFormat="1" applyFont="1" applyFill="1" applyBorder="1" applyAlignment="1">
      <alignment horizontal="right" vertical="center" wrapText="1"/>
    </xf>
    <xf numFmtId="180" fontId="16" fillId="0" borderId="10" xfId="0" applyNumberFormat="1" applyFont="1" applyFill="1" applyBorder="1" applyAlignment="1">
      <alignment horizontal="right" vertical="center" wrapText="1"/>
    </xf>
    <xf numFmtId="180" fontId="16" fillId="0" borderId="11" xfId="0" applyNumberFormat="1" applyFont="1" applyFill="1" applyBorder="1" applyAlignment="1">
      <alignment horizontal="right" vertical="center" wrapText="1"/>
    </xf>
    <xf numFmtId="180" fontId="16" fillId="0" borderId="12" xfId="0" applyNumberFormat="1" applyFont="1" applyFill="1" applyBorder="1" applyAlignment="1">
      <alignment horizontal="right" vertical="center" wrapText="1"/>
    </xf>
    <xf numFmtId="180" fontId="16" fillId="0" borderId="5" xfId="0" applyNumberFormat="1" applyFont="1" applyFill="1" applyBorder="1" applyAlignment="1">
      <alignment horizontal="right" vertical="center" wrapText="1"/>
    </xf>
    <xf numFmtId="180" fontId="16" fillId="0" borderId="6" xfId="0" applyNumberFormat="1" applyFont="1" applyFill="1" applyBorder="1" applyAlignment="1">
      <alignment horizontal="right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6" fontId="5" fillId="0" borderId="9" xfId="19" applyFont="1" applyFill="1" applyBorder="1" applyAlignment="1">
      <alignment horizontal="center" wrapText="1"/>
    </xf>
    <xf numFmtId="6" fontId="5" fillId="0" borderId="10" xfId="19" applyFont="1" applyFill="1" applyBorder="1" applyAlignment="1">
      <alignment horizontal="center" wrapText="1"/>
    </xf>
    <xf numFmtId="6" fontId="5" fillId="0" borderId="11" xfId="19" applyFont="1" applyFill="1" applyBorder="1" applyAlignment="1">
      <alignment horizontal="center" wrapText="1"/>
    </xf>
    <xf numFmtId="6" fontId="13" fillId="0" borderId="13" xfId="19" applyFont="1" applyFill="1" applyBorder="1" applyAlignment="1">
      <alignment horizontal="right"/>
    </xf>
    <xf numFmtId="6" fontId="13" fillId="0" borderId="14" xfId="19" applyFont="1" applyFill="1" applyBorder="1" applyAlignment="1">
      <alignment horizontal="right"/>
    </xf>
    <xf numFmtId="6" fontId="13" fillId="0" borderId="15" xfId="19" applyFont="1" applyFill="1" applyBorder="1" applyAlignment="1">
      <alignment horizontal="right"/>
    </xf>
    <xf numFmtId="6" fontId="5" fillId="0" borderId="9" xfId="19" applyFont="1" applyFill="1" applyBorder="1" applyAlignment="1">
      <alignment horizontal="center"/>
    </xf>
    <xf numFmtId="6" fontId="5" fillId="0" borderId="10" xfId="19" applyFont="1" applyFill="1" applyBorder="1" applyAlignment="1">
      <alignment horizontal="center"/>
    </xf>
    <xf numFmtId="6" fontId="5" fillId="0" borderId="11" xfId="19" applyFont="1" applyFill="1" applyBorder="1" applyAlignment="1">
      <alignment horizontal="center"/>
    </xf>
    <xf numFmtId="6" fontId="5" fillId="0" borderId="13" xfId="19" applyFont="1" applyFill="1" applyBorder="1" applyAlignment="1">
      <alignment horizontal="center"/>
    </xf>
    <xf numFmtId="6" fontId="5" fillId="0" borderId="14" xfId="19" applyFont="1" applyFill="1" applyBorder="1" applyAlignment="1">
      <alignment horizontal="center"/>
    </xf>
    <xf numFmtId="6" fontId="5" fillId="0" borderId="15" xfId="19" applyFont="1" applyFill="1" applyBorder="1" applyAlignment="1">
      <alignment horizontal="center"/>
    </xf>
    <xf numFmtId="184" fontId="16" fillId="0" borderId="8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distributed" vertical="center" shrinkToFit="1"/>
    </xf>
    <xf numFmtId="2" fontId="5" fillId="0" borderId="1" xfId="0" applyNumberFormat="1" applyFont="1" applyBorder="1" applyAlignment="1">
      <alignment horizontal="distributed" vertical="center" shrinkToFit="1"/>
    </xf>
    <xf numFmtId="2" fontId="5" fillId="0" borderId="4" xfId="0" applyNumberFormat="1" applyFont="1" applyBorder="1" applyAlignment="1">
      <alignment horizontal="right" vertical="center" shrinkToFit="1"/>
    </xf>
    <xf numFmtId="2" fontId="5" fillId="0" borderId="3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2" fontId="5" fillId="0" borderId="19" xfId="0" applyNumberFormat="1" applyFont="1" applyFill="1" applyBorder="1" applyAlignment="1">
      <alignment horizontal="distributed" vertical="center"/>
    </xf>
    <xf numFmtId="2" fontId="5" fillId="0" borderId="1" xfId="0" applyNumberFormat="1" applyFont="1" applyFill="1" applyBorder="1" applyAlignment="1">
      <alignment horizontal="distributed" vertical="center"/>
    </xf>
    <xf numFmtId="2" fontId="5" fillId="0" borderId="3" xfId="0" applyNumberFormat="1" applyFont="1" applyFill="1" applyBorder="1" applyAlignment="1">
      <alignment horizontal="distributed" vertical="center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distributed" vertical="center"/>
    </xf>
    <xf numFmtId="2" fontId="11" fillId="0" borderId="1" xfId="0" applyNumberFormat="1" applyFont="1" applyFill="1" applyBorder="1" applyAlignment="1">
      <alignment horizontal="distributed" vertical="center"/>
    </xf>
    <xf numFmtId="2" fontId="11" fillId="0" borderId="3" xfId="0" applyNumberFormat="1" applyFont="1" applyFill="1" applyBorder="1" applyAlignment="1">
      <alignment horizontal="distributed" vertic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180" fontId="15" fillId="0" borderId="8" xfId="0" applyNumberFormat="1" applyFont="1" applyFill="1" applyBorder="1" applyAlignment="1">
      <alignment horizontal="right" vertical="center" wrapText="1"/>
    </xf>
    <xf numFmtId="2" fontId="5" fillId="0" borderId="20" xfId="0" applyNumberFormat="1" applyFont="1" applyFill="1" applyBorder="1" applyAlignment="1">
      <alignment horizontal="distributed" vertical="center"/>
    </xf>
    <xf numFmtId="2" fontId="5" fillId="0" borderId="8" xfId="0" applyNumberFormat="1" applyFont="1" applyFill="1" applyBorder="1" applyAlignment="1">
      <alignment horizontal="distributed" vertical="center"/>
    </xf>
    <xf numFmtId="2" fontId="5" fillId="0" borderId="21" xfId="0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23" xfId="0" applyNumberFormat="1" applyFont="1" applyBorder="1" applyAlignment="1" applyProtection="1">
      <alignment horizontal="center"/>
      <protection locked="0"/>
    </xf>
    <xf numFmtId="2" fontId="5" fillId="0" borderId="24" xfId="0" applyNumberFormat="1" applyFont="1" applyBorder="1" applyAlignment="1" applyProtection="1">
      <alignment horizontal="center"/>
      <protection locked="0"/>
    </xf>
    <xf numFmtId="2" fontId="5" fillId="0" borderId="25" xfId="0" applyNumberFormat="1" applyFont="1" applyBorder="1" applyAlignment="1" applyProtection="1">
      <alignment horizontal="center"/>
      <protection locked="0"/>
    </xf>
    <xf numFmtId="2" fontId="5" fillId="0" borderId="15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6" xfId="0" applyNumberFormat="1" applyFont="1" applyBorder="1" applyAlignment="1" applyProtection="1">
      <alignment horizontal="center"/>
      <protection locked="0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5" fillId="0" borderId="27" xfId="0" applyNumberFormat="1" applyFont="1" applyBorder="1" applyAlignment="1" applyProtection="1">
      <alignment horizontal="center"/>
      <protection locked="0"/>
    </xf>
    <xf numFmtId="2" fontId="5" fillId="0" borderId="28" xfId="0" applyNumberFormat="1" applyFont="1" applyBorder="1" applyAlignment="1" applyProtection="1">
      <alignment horizontal="center"/>
      <protection locked="0"/>
    </xf>
    <xf numFmtId="2" fontId="5" fillId="0" borderId="29" xfId="0" applyNumberFormat="1" applyFont="1" applyFill="1" applyBorder="1" applyAlignment="1">
      <alignment horizontal="distributed" vertical="center"/>
    </xf>
    <xf numFmtId="2" fontId="5" fillId="0" borderId="30" xfId="0" applyNumberFormat="1" applyFont="1" applyFill="1" applyBorder="1" applyAlignment="1">
      <alignment horizontal="distributed" vertical="center"/>
    </xf>
    <xf numFmtId="2" fontId="5" fillId="0" borderId="27" xfId="0" applyNumberFormat="1" applyFont="1" applyFill="1" applyBorder="1" applyAlignment="1">
      <alignment horizontal="distributed" vertical="center"/>
    </xf>
    <xf numFmtId="2" fontId="5" fillId="0" borderId="4" xfId="0" applyNumberFormat="1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90" fontId="16" fillId="0" borderId="7" xfId="0" applyNumberFormat="1" applyFont="1" applyFill="1" applyBorder="1" applyAlignment="1">
      <alignment horizontal="right" vertical="center" wrapText="1"/>
    </xf>
    <xf numFmtId="184" fontId="15" fillId="0" borderId="8" xfId="0" applyNumberFormat="1" applyFont="1" applyFill="1" applyBorder="1" applyAlignment="1">
      <alignment horizontal="right" vertical="center" wrapText="1"/>
    </xf>
    <xf numFmtId="2" fontId="11" fillId="0" borderId="29" xfId="0" applyNumberFormat="1" applyFont="1" applyFill="1" applyBorder="1" applyAlignment="1">
      <alignment horizontal="distributed" vertical="center"/>
    </xf>
    <xf numFmtId="2" fontId="11" fillId="0" borderId="8" xfId="0" applyNumberFormat="1" applyFont="1" applyFill="1" applyBorder="1" applyAlignment="1">
      <alignment horizontal="distributed" vertical="center"/>
    </xf>
    <xf numFmtId="2" fontId="11" fillId="0" borderId="7" xfId="0" applyNumberFormat="1" applyFont="1" applyFill="1" applyBorder="1" applyAlignment="1">
      <alignment horizontal="distributed" vertical="center"/>
    </xf>
    <xf numFmtId="2" fontId="5" fillId="0" borderId="7" xfId="0" applyNumberFormat="1" applyFont="1" applyFill="1" applyBorder="1" applyAlignment="1">
      <alignment horizontal="distributed" vertical="center"/>
    </xf>
    <xf numFmtId="2" fontId="12" fillId="0" borderId="2" xfId="0" applyNumberFormat="1" applyFont="1" applyFill="1" applyBorder="1" applyAlignment="1">
      <alignment horizontal="distributed" vertical="center" wrapText="1"/>
    </xf>
    <xf numFmtId="2" fontId="12" fillId="0" borderId="1" xfId="0" applyNumberFormat="1" applyFont="1" applyFill="1" applyBorder="1" applyAlignment="1">
      <alignment horizontal="distributed" vertical="center"/>
    </xf>
    <xf numFmtId="2" fontId="12" fillId="0" borderId="3" xfId="0" applyNumberFormat="1" applyFont="1" applyFill="1" applyBorder="1" applyAlignment="1">
      <alignment horizontal="distributed" vertical="center"/>
    </xf>
    <xf numFmtId="2" fontId="13" fillId="0" borderId="2" xfId="0" applyNumberFormat="1" applyFont="1" applyBorder="1" applyAlignment="1">
      <alignment horizontal="distributed" vertical="center" shrinkToFit="1"/>
    </xf>
    <xf numFmtId="2" fontId="13" fillId="0" borderId="1" xfId="0" applyNumberFormat="1" applyFont="1" applyBorder="1" applyAlignment="1">
      <alignment horizontal="distributed" vertical="center" shrinkToFit="1"/>
    </xf>
    <xf numFmtId="2" fontId="13" fillId="0" borderId="3" xfId="0" applyNumberFormat="1" applyFont="1" applyFill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13" fillId="0" borderId="34" xfId="0" applyNumberFormat="1" applyFont="1" applyFill="1" applyBorder="1" applyAlignment="1">
      <alignment horizontal="center" vertical="center"/>
    </xf>
    <xf numFmtId="2" fontId="13" fillId="0" borderId="35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 shrinkToFit="1"/>
    </xf>
    <xf numFmtId="2" fontId="5" fillId="0" borderId="9" xfId="0" applyNumberFormat="1" applyFont="1" applyFill="1" applyBorder="1" applyAlignment="1">
      <alignment horizontal="center" vertical="center" shrinkToFit="1"/>
    </xf>
    <xf numFmtId="2" fontId="5" fillId="0" borderId="22" xfId="0" applyNumberFormat="1" applyFont="1" applyFill="1" applyBorder="1" applyAlignment="1">
      <alignment horizontal="center" vertical="center" shrinkToFit="1"/>
    </xf>
    <xf numFmtId="2" fontId="5" fillId="0" borderId="13" xfId="0" applyNumberFormat="1" applyFont="1" applyFill="1" applyBorder="1" applyAlignment="1">
      <alignment horizontal="center" vertical="center" shrinkToFit="1"/>
    </xf>
    <xf numFmtId="2" fontId="5" fillId="0" borderId="21" xfId="0" applyNumberFormat="1" applyFont="1" applyFill="1" applyBorder="1" applyAlignment="1">
      <alignment horizontal="distributed" vertical="center"/>
    </xf>
    <xf numFmtId="189" fontId="16" fillId="0" borderId="9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4" fontId="16" fillId="0" borderId="12" xfId="0" applyNumberFormat="1" applyFont="1" applyFill="1" applyBorder="1" applyAlignment="1">
      <alignment horizontal="right" vertical="center" wrapText="1"/>
    </xf>
    <xf numFmtId="184" fontId="16" fillId="0" borderId="5" xfId="0" applyNumberFormat="1" applyFont="1" applyFill="1" applyBorder="1" applyAlignment="1">
      <alignment horizontal="right" vertical="center" wrapText="1"/>
    </xf>
    <xf numFmtId="184" fontId="16" fillId="0" borderId="6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84" fontId="16" fillId="0" borderId="35" xfId="0" applyNumberFormat="1" applyFont="1" applyFill="1" applyBorder="1" applyAlignment="1">
      <alignment horizontal="right" vertical="center" wrapText="1"/>
    </xf>
    <xf numFmtId="180" fontId="16" fillId="0" borderId="35" xfId="0" applyNumberFormat="1" applyFont="1" applyFill="1" applyBorder="1" applyAlignment="1">
      <alignment horizontal="right" vertical="center" wrapText="1"/>
    </xf>
    <xf numFmtId="189" fontId="16" fillId="0" borderId="10" xfId="0" applyNumberFormat="1" applyFont="1" applyFill="1" applyBorder="1" applyAlignment="1">
      <alignment horizontal="right" vertical="center" wrapText="1"/>
    </xf>
    <xf numFmtId="189" fontId="16" fillId="0" borderId="11" xfId="0" applyNumberFormat="1" applyFont="1" applyFill="1" applyBorder="1" applyAlignment="1">
      <alignment horizontal="right" vertical="center" wrapText="1"/>
    </xf>
    <xf numFmtId="189" fontId="16" fillId="0" borderId="13" xfId="0" applyNumberFormat="1" applyFont="1" applyFill="1" applyBorder="1" applyAlignment="1">
      <alignment horizontal="right" vertical="center" wrapText="1"/>
    </xf>
    <xf numFmtId="189" fontId="16" fillId="0" borderId="14" xfId="0" applyNumberFormat="1" applyFont="1" applyFill="1" applyBorder="1" applyAlignment="1">
      <alignment horizontal="right" vertical="center" wrapText="1"/>
    </xf>
    <xf numFmtId="189" fontId="16" fillId="0" borderId="15" xfId="0" applyNumberFormat="1" applyFont="1" applyFill="1" applyBorder="1" applyAlignment="1">
      <alignment horizontal="right" vertical="center" wrapText="1"/>
    </xf>
    <xf numFmtId="2" fontId="5" fillId="0" borderId="36" xfId="0" applyNumberFormat="1" applyFont="1" applyBorder="1" applyAlignment="1">
      <alignment horizontal="center" vertical="center"/>
    </xf>
    <xf numFmtId="6" fontId="5" fillId="0" borderId="31" xfId="19" applyFont="1" applyBorder="1" applyAlignment="1">
      <alignment horizontal="center" wrapText="1"/>
    </xf>
    <xf numFmtId="6" fontId="13" fillId="0" borderId="22" xfId="19" applyFont="1" applyBorder="1" applyAlignment="1">
      <alignment horizontal="right"/>
    </xf>
    <xf numFmtId="6" fontId="5" fillId="0" borderId="31" xfId="19" applyFont="1" applyBorder="1" applyAlignment="1">
      <alignment horizontal="center"/>
    </xf>
    <xf numFmtId="6" fontId="5" fillId="0" borderId="22" xfId="19" applyFont="1" applyBorder="1" applyAlignment="1">
      <alignment horizontal="center"/>
    </xf>
    <xf numFmtId="180" fontId="15" fillId="0" borderId="8" xfId="0" applyNumberFormat="1" applyFont="1" applyFill="1" applyBorder="1" applyAlignment="1">
      <alignment vertical="center" wrapText="1"/>
    </xf>
    <xf numFmtId="184" fontId="16" fillId="0" borderId="31" xfId="0" applyNumberFormat="1" applyFont="1" applyFill="1" applyBorder="1" applyAlignment="1">
      <alignment horizontal="right" vertical="center" wrapText="1"/>
    </xf>
    <xf numFmtId="184" fontId="16" fillId="0" borderId="22" xfId="0" applyNumberFormat="1" applyFont="1" applyFill="1" applyBorder="1" applyAlignment="1">
      <alignment horizontal="right" vertical="center" wrapText="1"/>
    </xf>
    <xf numFmtId="180" fontId="16" fillId="0" borderId="31" xfId="0" applyNumberFormat="1" applyFont="1" applyFill="1" applyBorder="1" applyAlignment="1">
      <alignment horizontal="right" vertical="center" wrapText="1"/>
    </xf>
    <xf numFmtId="180" fontId="16" fillId="0" borderId="32" xfId="0" applyNumberFormat="1" applyFont="1" applyFill="1" applyBorder="1" applyAlignment="1">
      <alignment horizontal="right" vertical="center" wrapText="1"/>
    </xf>
    <xf numFmtId="178" fontId="16" fillId="0" borderId="7" xfId="0" applyNumberFormat="1" applyFont="1" applyFill="1" applyBorder="1" applyAlignment="1">
      <alignment horizontal="right" vertical="center" wrapText="1"/>
    </xf>
    <xf numFmtId="178" fontId="16" fillId="0" borderId="1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distributed" vertical="center"/>
    </xf>
    <xf numFmtId="2" fontId="13" fillId="0" borderId="2" xfId="0" applyNumberFormat="1" applyFont="1" applyFill="1" applyBorder="1" applyAlignment="1">
      <alignment horizontal="distributed" vertical="center" shrinkToFit="1"/>
    </xf>
    <xf numFmtId="2" fontId="13" fillId="0" borderId="1" xfId="0" applyNumberFormat="1" applyFont="1" applyFill="1" applyBorder="1" applyAlignment="1">
      <alignment horizontal="distributed" vertical="center" shrinkToFit="1"/>
    </xf>
    <xf numFmtId="2" fontId="5" fillId="0" borderId="4" xfId="0" applyNumberFormat="1" applyFont="1" applyFill="1" applyBorder="1" applyAlignment="1">
      <alignment horizontal="right" vertical="center" shrinkToFit="1"/>
    </xf>
    <xf numFmtId="2" fontId="5" fillId="0" borderId="3" xfId="0" applyNumberFormat="1" applyFont="1" applyFill="1" applyBorder="1" applyAlignment="1">
      <alignment horizontal="right" vertical="center" shrinkToFit="1"/>
    </xf>
    <xf numFmtId="2" fontId="5" fillId="0" borderId="2" xfId="0" applyNumberFormat="1" applyFont="1" applyFill="1" applyBorder="1" applyAlignment="1">
      <alignment horizontal="distributed" vertical="center" shrinkToFit="1"/>
    </xf>
    <xf numFmtId="2" fontId="5" fillId="0" borderId="1" xfId="0" applyNumberFormat="1" applyFont="1" applyFill="1" applyBorder="1" applyAlignment="1">
      <alignment horizontal="distributed" vertical="center" shrinkToFit="1"/>
    </xf>
    <xf numFmtId="2" fontId="5" fillId="0" borderId="37" xfId="0" applyNumberFormat="1" applyFont="1" applyFill="1" applyBorder="1" applyAlignment="1">
      <alignment horizontal="distributed" vertical="center"/>
    </xf>
    <xf numFmtId="2" fontId="5" fillId="0" borderId="38" xfId="0" applyNumberFormat="1" applyFont="1" applyFill="1" applyBorder="1" applyAlignment="1" applyProtection="1">
      <alignment horizontal="center"/>
      <protection locked="0"/>
    </xf>
    <xf numFmtId="2" fontId="5" fillId="0" borderId="39" xfId="0" applyNumberFormat="1" applyFont="1" applyFill="1" applyBorder="1" applyAlignment="1" applyProtection="1">
      <alignment horizontal="center"/>
      <protection locked="0"/>
    </xf>
    <xf numFmtId="2" fontId="5" fillId="0" borderId="26" xfId="0" applyNumberFormat="1" applyFont="1" applyFill="1" applyBorder="1" applyAlignment="1" applyProtection="1">
      <alignment horizontal="center"/>
      <protection locked="0"/>
    </xf>
    <xf numFmtId="2" fontId="5" fillId="0" borderId="4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41" xfId="0" applyNumberFormat="1" applyFont="1" applyFill="1" applyBorder="1" applyAlignment="1" applyProtection="1">
      <alignment horizontal="center"/>
      <protection locked="0"/>
    </xf>
    <xf numFmtId="178" fontId="15" fillId="0" borderId="7" xfId="0" applyNumberFormat="1" applyFont="1" applyFill="1" applyBorder="1" applyAlignment="1">
      <alignment horizontal="right" vertical="center" wrapText="1"/>
    </xf>
    <xf numFmtId="178" fontId="15" fillId="0" borderId="1" xfId="0" applyNumberFormat="1" applyFont="1" applyFill="1" applyBorder="1" applyAlignment="1">
      <alignment horizontal="right" vertical="center" wrapText="1"/>
    </xf>
    <xf numFmtId="180" fontId="15" fillId="0" borderId="7" xfId="0" applyNumberFormat="1" applyFont="1" applyFill="1" applyBorder="1" applyAlignment="1">
      <alignment vertical="center" wrapText="1"/>
    </xf>
    <xf numFmtId="180" fontId="15" fillId="0" borderId="1" xfId="0" applyNumberFormat="1" applyFont="1" applyFill="1" applyBorder="1" applyAlignment="1">
      <alignment vertical="center" wrapText="1"/>
    </xf>
    <xf numFmtId="180" fontId="15" fillId="0" borderId="3" xfId="0" applyNumberFormat="1" applyFont="1" applyFill="1" applyBorder="1" applyAlignment="1">
      <alignment vertical="center" wrapText="1"/>
    </xf>
    <xf numFmtId="180" fontId="16" fillId="0" borderId="7" xfId="0" applyNumberFormat="1" applyFont="1" applyFill="1" applyBorder="1" applyAlignment="1">
      <alignment vertical="center" wrapText="1"/>
    </xf>
    <xf numFmtId="180" fontId="16" fillId="0" borderId="1" xfId="0" applyNumberFormat="1" applyFont="1" applyFill="1" applyBorder="1" applyAlignment="1">
      <alignment vertical="center" wrapText="1"/>
    </xf>
    <xf numFmtId="180" fontId="16" fillId="0" borderId="3" xfId="0" applyNumberFormat="1" applyFont="1" applyFill="1" applyBorder="1" applyAlignment="1">
      <alignment vertical="center" wrapText="1"/>
    </xf>
    <xf numFmtId="178" fontId="16" fillId="0" borderId="7" xfId="0" applyNumberFormat="1" applyFont="1" applyFill="1" applyBorder="1" applyAlignment="1">
      <alignment vertical="center" wrapText="1"/>
    </xf>
    <xf numFmtId="178" fontId="16" fillId="0" borderId="1" xfId="0" applyNumberFormat="1" applyFont="1" applyFill="1" applyBorder="1" applyAlignment="1">
      <alignment vertical="center" wrapText="1"/>
    </xf>
    <xf numFmtId="189" fontId="16" fillId="0" borderId="12" xfId="0" applyNumberFormat="1" applyFont="1" applyFill="1" applyBorder="1" applyAlignment="1">
      <alignment horizontal="right" vertical="center" wrapText="1"/>
    </xf>
    <xf numFmtId="189" fontId="16" fillId="0" borderId="5" xfId="0" applyNumberFormat="1" applyFont="1" applyFill="1" applyBorder="1" applyAlignment="1">
      <alignment horizontal="right" vertical="center" wrapText="1"/>
    </xf>
    <xf numFmtId="189" fontId="16" fillId="0" borderId="6" xfId="0" applyNumberFormat="1" applyFont="1" applyFill="1" applyBorder="1" applyAlignment="1">
      <alignment horizontal="right" vertical="center" wrapText="1"/>
    </xf>
    <xf numFmtId="184" fontId="15" fillId="0" borderId="7" xfId="0" applyNumberFormat="1" applyFont="1" applyFill="1" applyBorder="1" applyAlignment="1">
      <alignment horizontal="right" vertical="center" wrapText="1"/>
    </xf>
    <xf numFmtId="184" fontId="15" fillId="0" borderId="1" xfId="0" applyNumberFormat="1" applyFont="1" applyFill="1" applyBorder="1" applyAlignment="1">
      <alignment horizontal="right" vertical="center" wrapText="1"/>
    </xf>
    <xf numFmtId="184" fontId="15" fillId="0" borderId="3" xfId="0" applyNumberFormat="1" applyFont="1" applyFill="1" applyBorder="1" applyAlignment="1">
      <alignment horizontal="right" vertical="center" wrapText="1"/>
    </xf>
    <xf numFmtId="184" fontId="5" fillId="0" borderId="7" xfId="0" applyNumberFormat="1" applyFont="1" applyFill="1" applyBorder="1" applyAlignment="1">
      <alignment vertical="center" wrapText="1" shrinkToFit="1"/>
    </xf>
    <xf numFmtId="184" fontId="5" fillId="0" borderId="1" xfId="0" applyNumberFormat="1" applyFont="1" applyFill="1" applyBorder="1" applyAlignment="1">
      <alignment vertical="center" wrapText="1" shrinkToFit="1"/>
    </xf>
    <xf numFmtId="184" fontId="5" fillId="0" borderId="3" xfId="0" applyNumberFormat="1" applyFont="1" applyFill="1" applyBorder="1" applyAlignment="1">
      <alignment vertical="center" wrapText="1" shrinkToFit="1"/>
    </xf>
    <xf numFmtId="184" fontId="15" fillId="0" borderId="7" xfId="0" applyNumberFormat="1" applyFont="1" applyFill="1" applyBorder="1" applyAlignment="1">
      <alignment vertical="center" wrapText="1"/>
    </xf>
    <xf numFmtId="184" fontId="15" fillId="0" borderId="1" xfId="0" applyNumberFormat="1" applyFont="1" applyFill="1" applyBorder="1" applyAlignment="1">
      <alignment vertical="center" wrapText="1"/>
    </xf>
    <xf numFmtId="184" fontId="15" fillId="0" borderId="3" xfId="0" applyNumberFormat="1" applyFont="1" applyFill="1" applyBorder="1" applyAlignment="1">
      <alignment vertical="center" wrapText="1"/>
    </xf>
    <xf numFmtId="184" fontId="16" fillId="0" borderId="7" xfId="0" applyNumberFormat="1" applyFont="1" applyFill="1" applyBorder="1" applyAlignment="1">
      <alignment vertical="center" wrapText="1"/>
    </xf>
    <xf numFmtId="184" fontId="16" fillId="0" borderId="1" xfId="0" applyNumberFormat="1" applyFont="1" applyFill="1" applyBorder="1" applyAlignment="1">
      <alignment vertical="center" wrapText="1"/>
    </xf>
    <xf numFmtId="184" fontId="16" fillId="0" borderId="3" xfId="0" applyNumberFormat="1" applyFont="1" applyFill="1" applyBorder="1" applyAlignment="1">
      <alignment vertical="center" wrapText="1"/>
    </xf>
    <xf numFmtId="184" fontId="20" fillId="0" borderId="7" xfId="0" applyNumberFormat="1" applyFont="1" applyFill="1" applyBorder="1" applyAlignment="1">
      <alignment vertical="center" wrapText="1" shrinkToFit="1"/>
    </xf>
    <xf numFmtId="184" fontId="20" fillId="0" borderId="1" xfId="0" applyNumberFormat="1" applyFont="1" applyFill="1" applyBorder="1" applyAlignment="1">
      <alignment vertical="center" wrapText="1" shrinkToFit="1"/>
    </xf>
    <xf numFmtId="184" fontId="20" fillId="0" borderId="3" xfId="0" applyNumberFormat="1" applyFont="1" applyFill="1" applyBorder="1" applyAlignment="1">
      <alignment vertical="center" wrapText="1" shrinkToFit="1"/>
    </xf>
    <xf numFmtId="178" fontId="15" fillId="0" borderId="7" xfId="0" applyNumberFormat="1" applyFont="1" applyFill="1" applyBorder="1" applyAlignment="1">
      <alignment vertical="center" wrapText="1"/>
    </xf>
    <xf numFmtId="178" fontId="15" fillId="0" borderId="1" xfId="0" applyNumberFormat="1" applyFont="1" applyFill="1" applyBorder="1" applyAlignment="1">
      <alignment vertical="center" wrapText="1"/>
    </xf>
    <xf numFmtId="2" fontId="5" fillId="0" borderId="42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distributed" vertical="center"/>
    </xf>
    <xf numFmtId="2" fontId="8" fillId="0" borderId="1" xfId="0" applyNumberFormat="1" applyFont="1" applyFill="1" applyBorder="1" applyAlignment="1">
      <alignment horizontal="distributed" vertical="center"/>
    </xf>
    <xf numFmtId="2" fontId="8" fillId="0" borderId="3" xfId="0" applyNumberFormat="1" applyFont="1" applyFill="1" applyBorder="1" applyAlignment="1">
      <alignment horizontal="distributed" vertical="center"/>
    </xf>
    <xf numFmtId="2" fontId="5" fillId="0" borderId="2" xfId="0" applyNumberFormat="1" applyFont="1" applyFill="1" applyBorder="1" applyAlignment="1">
      <alignment horizontal="distributed" vertical="center"/>
    </xf>
    <xf numFmtId="2" fontId="13" fillId="0" borderId="37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distributed" vertical="center" wrapText="1"/>
    </xf>
    <xf numFmtId="2" fontId="12" fillId="0" borderId="3" xfId="0" applyNumberFormat="1" applyFont="1" applyFill="1" applyBorder="1" applyAlignment="1">
      <alignment horizontal="distributed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shrinkToFit="1"/>
    </xf>
    <xf numFmtId="2" fontId="5" fillId="0" borderId="14" xfId="0" applyNumberFormat="1" applyFont="1" applyFill="1" applyBorder="1" applyAlignment="1">
      <alignment horizontal="center" vertical="center" shrinkToFi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45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5" fillId="0" borderId="0" xfId="0" applyNumberFormat="1" applyFont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189" fontId="16" fillId="0" borderId="35" xfId="0" applyNumberFormat="1" applyFont="1" applyFill="1" applyBorder="1" applyAlignment="1">
      <alignment horizontal="right" vertical="center" wrapText="1"/>
    </xf>
    <xf numFmtId="190" fontId="16" fillId="0" borderId="8" xfId="0" applyNumberFormat="1" applyFont="1" applyFill="1" applyBorder="1" applyAlignment="1">
      <alignment horizontal="right" vertical="center" wrapText="1"/>
    </xf>
    <xf numFmtId="189" fontId="15" fillId="0" borderId="8" xfId="0" applyNumberFormat="1" applyFont="1" applyFill="1" applyBorder="1" applyAlignment="1">
      <alignment horizontal="right" vertical="center" wrapText="1"/>
    </xf>
    <xf numFmtId="189" fontId="16" fillId="0" borderId="9" xfId="21" applyNumberFormat="1" applyFont="1" applyBorder="1" applyAlignment="1">
      <alignment horizontal="right" vertical="center"/>
      <protection/>
    </xf>
    <xf numFmtId="189" fontId="16" fillId="0" borderId="11" xfId="21" applyNumberFormat="1" applyFont="1" applyBorder="1" applyAlignment="1">
      <alignment horizontal="right" vertical="center"/>
      <protection/>
    </xf>
    <xf numFmtId="178" fontId="16" fillId="0" borderId="9" xfId="21" applyNumberFormat="1" applyFont="1" applyBorder="1" applyAlignment="1">
      <alignment vertical="center"/>
      <protection/>
    </xf>
    <xf numFmtId="178" fontId="16" fillId="0" borderId="11" xfId="21" applyNumberFormat="1" applyFont="1" applyBorder="1" applyAlignment="1">
      <alignment vertical="center"/>
      <protection/>
    </xf>
    <xf numFmtId="189" fontId="16" fillId="0" borderId="9" xfId="21" applyNumberFormat="1" applyFont="1" applyBorder="1" applyAlignment="1">
      <alignment vertical="center"/>
      <protection/>
    </xf>
    <xf numFmtId="189" fontId="16" fillId="0" borderId="11" xfId="21" applyNumberFormat="1" applyFont="1" applyBorder="1" applyAlignment="1">
      <alignment vertical="center"/>
      <protection/>
    </xf>
    <xf numFmtId="178" fontId="16" fillId="0" borderId="9" xfId="21" applyNumberFormat="1" applyFont="1" applyBorder="1" applyAlignment="1">
      <alignment horizontal="right" vertical="center"/>
      <protection/>
    </xf>
    <xf numFmtId="178" fontId="16" fillId="0" borderId="11" xfId="21" applyNumberFormat="1" applyFont="1" applyBorder="1" applyAlignment="1">
      <alignment horizontal="right" vertical="center"/>
      <protection/>
    </xf>
    <xf numFmtId="184" fontId="16" fillId="0" borderId="7" xfId="0" applyNumberFormat="1" applyFont="1" applyFill="1" applyBorder="1" applyAlignment="1">
      <alignment horizontal="center" vertical="center" wrapText="1"/>
    </xf>
    <xf numFmtId="184" fontId="16" fillId="0" borderId="46" xfId="0" applyNumberFormat="1" applyFont="1" applyFill="1" applyBorder="1" applyAlignment="1">
      <alignment horizontal="center" vertical="center" wrapText="1"/>
    </xf>
    <xf numFmtId="178" fontId="16" fillId="0" borderId="7" xfId="21" applyNumberFormat="1" applyFont="1" applyBorder="1" applyAlignment="1">
      <alignment vertical="center"/>
      <protection/>
    </xf>
    <xf numFmtId="178" fontId="16" fillId="0" borderId="3" xfId="21" applyNumberFormat="1" applyFont="1" applyBorder="1" applyAlignment="1">
      <alignment vertical="center"/>
      <protection/>
    </xf>
    <xf numFmtId="178" fontId="18" fillId="0" borderId="9" xfId="21" applyNumberFormat="1" applyFont="1" applyBorder="1" applyAlignment="1">
      <alignment horizontal="right" vertical="center"/>
      <protection/>
    </xf>
    <xf numFmtId="178" fontId="18" fillId="0" borderId="11" xfId="21" applyNumberFormat="1" applyFont="1" applyBorder="1" applyAlignment="1">
      <alignment horizontal="right" vertical="center"/>
      <protection/>
    </xf>
    <xf numFmtId="178" fontId="16" fillId="0" borderId="7" xfId="21" applyNumberFormat="1" applyFont="1" applyBorder="1" applyAlignment="1">
      <alignment horizontal="right" vertical="center"/>
      <protection/>
    </xf>
    <xf numFmtId="178" fontId="16" fillId="0" borderId="3" xfId="21" applyNumberFormat="1" applyFont="1" applyBorder="1" applyAlignment="1">
      <alignment horizontal="right" vertical="center"/>
      <protection/>
    </xf>
    <xf numFmtId="184" fontId="18" fillId="0" borderId="7" xfId="0" applyNumberFormat="1" applyFont="1" applyFill="1" applyBorder="1" applyAlignment="1">
      <alignment horizontal="right" vertical="center" wrapText="1"/>
    </xf>
    <xf numFmtId="184" fontId="18" fillId="0" borderId="3" xfId="0" applyNumberFormat="1" applyFont="1" applyFill="1" applyBorder="1" applyAlignment="1">
      <alignment horizontal="right" vertical="center" wrapText="1"/>
    </xf>
    <xf numFmtId="189" fontId="18" fillId="0" borderId="9" xfId="21" applyNumberFormat="1" applyFont="1" applyBorder="1" applyAlignment="1">
      <alignment vertical="center"/>
      <protection/>
    </xf>
    <xf numFmtId="189" fontId="18" fillId="0" borderId="11" xfId="21" applyNumberFormat="1" applyFont="1" applyBorder="1" applyAlignment="1">
      <alignment vertical="center"/>
      <protection/>
    </xf>
    <xf numFmtId="178" fontId="18" fillId="0" borderId="9" xfId="21" applyNumberFormat="1" applyFont="1" applyBorder="1" applyAlignment="1">
      <alignment vertical="center"/>
      <protection/>
    </xf>
    <xf numFmtId="178" fontId="18" fillId="0" borderId="11" xfId="21" applyNumberFormat="1" applyFont="1" applyBorder="1" applyAlignment="1">
      <alignment vertical="center"/>
      <protection/>
    </xf>
    <xf numFmtId="178" fontId="18" fillId="0" borderId="7" xfId="21" applyNumberFormat="1" applyFont="1" applyBorder="1" applyAlignment="1">
      <alignment horizontal="right" vertical="center"/>
      <protection/>
    </xf>
    <xf numFmtId="178" fontId="18" fillId="0" borderId="3" xfId="21" applyNumberFormat="1" applyFont="1" applyBorder="1" applyAlignment="1">
      <alignment horizontal="right" vertical="center"/>
      <protection/>
    </xf>
    <xf numFmtId="178" fontId="16" fillId="0" borderId="9" xfId="21" applyNumberFormat="1" applyFont="1" applyBorder="1" applyAlignment="1">
      <alignment horizontal="center" vertical="center"/>
      <protection/>
    </xf>
    <xf numFmtId="178" fontId="16" fillId="0" borderId="11" xfId="21" applyNumberFormat="1" applyFont="1" applyBorder="1" applyAlignment="1">
      <alignment horizontal="center" vertical="center"/>
      <protection/>
    </xf>
    <xf numFmtId="6" fontId="5" fillId="0" borderId="47" xfId="19" applyFont="1" applyBorder="1" applyAlignment="1">
      <alignment horizontal="center" wrapText="1"/>
    </xf>
    <xf numFmtId="6" fontId="5" fillId="0" borderId="22" xfId="19" applyFont="1" applyBorder="1" applyAlignment="1">
      <alignment horizontal="center" wrapText="1"/>
    </xf>
    <xf numFmtId="6" fontId="5" fillId="0" borderId="48" xfId="19" applyFont="1" applyBorder="1" applyAlignment="1">
      <alignment horizontal="center" wrapText="1"/>
    </xf>
    <xf numFmtId="2" fontId="5" fillId="0" borderId="49" xfId="0" applyNumberFormat="1" applyFont="1" applyBorder="1" applyAlignment="1">
      <alignment horizontal="center" vertical="center"/>
    </xf>
    <xf numFmtId="6" fontId="5" fillId="0" borderId="31" xfId="19" applyFont="1" applyFill="1" applyBorder="1" applyAlignment="1">
      <alignment horizontal="center" wrapText="1"/>
    </xf>
    <xf numFmtId="6" fontId="5" fillId="0" borderId="22" xfId="19" applyFont="1" applyFill="1" applyBorder="1" applyAlignment="1">
      <alignment horizontal="center" wrapText="1"/>
    </xf>
    <xf numFmtId="189" fontId="18" fillId="0" borderId="7" xfId="21" applyNumberFormat="1" applyFont="1" applyBorder="1" applyAlignment="1">
      <alignment vertical="center"/>
      <protection/>
    </xf>
    <xf numFmtId="189" fontId="18" fillId="0" borderId="3" xfId="21" applyNumberFormat="1" applyFont="1" applyBorder="1" applyAlignment="1">
      <alignment vertical="center"/>
      <protection/>
    </xf>
    <xf numFmtId="180" fontId="18" fillId="0" borderId="7" xfId="0" applyNumberFormat="1" applyFont="1" applyFill="1" applyBorder="1" applyAlignment="1">
      <alignment vertical="center" shrinkToFit="1"/>
    </xf>
    <xf numFmtId="180" fontId="18" fillId="0" borderId="1" xfId="0" applyNumberFormat="1" applyFont="1" applyFill="1" applyBorder="1" applyAlignment="1">
      <alignment vertical="center" shrinkToFit="1"/>
    </xf>
    <xf numFmtId="180" fontId="18" fillId="0" borderId="3" xfId="0" applyNumberFormat="1" applyFont="1" applyFill="1" applyBorder="1" applyAlignment="1">
      <alignment vertical="center" shrinkToFit="1"/>
    </xf>
    <xf numFmtId="189" fontId="18" fillId="0" borderId="8" xfId="0" applyNumberFormat="1" applyFont="1" applyFill="1" applyBorder="1" applyAlignment="1">
      <alignment horizontal="right" vertical="center" wrapText="1"/>
    </xf>
    <xf numFmtId="180" fontId="18" fillId="0" borderId="8" xfId="0" applyNumberFormat="1" applyFont="1" applyFill="1" applyBorder="1" applyAlignment="1">
      <alignment horizontal="right" vertical="center" wrapText="1"/>
    </xf>
    <xf numFmtId="189" fontId="18" fillId="0" borderId="7" xfId="0" applyNumberFormat="1" applyFont="1" applyFill="1" applyBorder="1" applyAlignment="1">
      <alignment horizontal="right" vertical="center" wrapText="1"/>
    </xf>
    <xf numFmtId="189" fontId="18" fillId="0" borderId="1" xfId="0" applyNumberFormat="1" applyFont="1" applyFill="1" applyBorder="1" applyAlignment="1">
      <alignment horizontal="right" vertical="center" wrapText="1"/>
    </xf>
    <xf numFmtId="189" fontId="18" fillId="0" borderId="3" xfId="0" applyNumberFormat="1" applyFont="1" applyFill="1" applyBorder="1" applyAlignment="1">
      <alignment horizontal="right" vertical="center" wrapText="1"/>
    </xf>
    <xf numFmtId="180" fontId="15" fillId="0" borderId="7" xfId="0" applyNumberFormat="1" applyFont="1" applyFill="1" applyBorder="1" applyAlignment="1">
      <alignment horizontal="right" vertical="center" shrinkToFit="1"/>
    </xf>
    <xf numFmtId="180" fontId="15" fillId="0" borderId="1" xfId="0" applyNumberFormat="1" applyFont="1" applyFill="1" applyBorder="1" applyAlignment="1">
      <alignment horizontal="right" vertical="center" shrinkToFit="1"/>
    </xf>
    <xf numFmtId="180" fontId="15" fillId="0" borderId="3" xfId="0" applyNumberFormat="1" applyFont="1" applyFill="1" applyBorder="1" applyAlignment="1">
      <alignment horizontal="right" vertical="center" shrinkToFit="1"/>
    </xf>
    <xf numFmtId="184" fontId="18" fillId="0" borderId="7" xfId="0" applyNumberFormat="1" applyFont="1" applyFill="1" applyBorder="1" applyAlignment="1">
      <alignment horizontal="center" vertical="center" wrapText="1"/>
    </xf>
    <xf numFmtId="184" fontId="18" fillId="0" borderId="46" xfId="0" applyNumberFormat="1" applyFont="1" applyFill="1" applyBorder="1" applyAlignment="1">
      <alignment horizontal="center" vertical="center" wrapText="1"/>
    </xf>
    <xf numFmtId="184" fontId="16" fillId="0" borderId="8" xfId="0" applyNumberFormat="1" applyFont="1" applyFill="1" applyBorder="1" applyAlignment="1">
      <alignment vertical="center" wrapText="1"/>
    </xf>
    <xf numFmtId="178" fontId="16" fillId="0" borderId="7" xfId="21" applyNumberFormat="1" applyFont="1" applyBorder="1" applyAlignment="1">
      <alignment vertical="center" shrinkToFit="1"/>
      <protection/>
    </xf>
    <xf numFmtId="178" fontId="16" fillId="0" borderId="3" xfId="21" applyNumberFormat="1" applyFont="1" applyBorder="1" applyAlignment="1">
      <alignment vertical="center" shrinkToFit="1"/>
      <protection/>
    </xf>
    <xf numFmtId="184" fontId="18" fillId="0" borderId="9" xfId="0" applyNumberFormat="1" applyFont="1" applyFill="1" applyBorder="1" applyAlignment="1">
      <alignment horizontal="right" vertical="center" wrapText="1"/>
    </xf>
    <xf numFmtId="184" fontId="18" fillId="0" borderId="11" xfId="0" applyNumberFormat="1" applyFont="1" applyFill="1" applyBorder="1" applyAlignment="1">
      <alignment horizontal="right" vertical="center" wrapText="1"/>
    </xf>
    <xf numFmtId="184" fontId="18" fillId="0" borderId="12" xfId="0" applyNumberFormat="1" applyFont="1" applyFill="1" applyBorder="1" applyAlignment="1">
      <alignment horizontal="right" vertical="center" wrapText="1"/>
    </xf>
    <xf numFmtId="184" fontId="18" fillId="0" borderId="6" xfId="0" applyNumberFormat="1" applyFont="1" applyFill="1" applyBorder="1" applyAlignment="1">
      <alignment horizontal="right" vertical="center" wrapText="1"/>
    </xf>
    <xf numFmtId="184" fontId="18" fillId="0" borderId="13" xfId="0" applyNumberFormat="1" applyFont="1" applyFill="1" applyBorder="1" applyAlignment="1">
      <alignment horizontal="right" vertical="center" wrapText="1"/>
    </xf>
    <xf numFmtId="184" fontId="18" fillId="0" borderId="15" xfId="0" applyNumberFormat="1" applyFont="1" applyFill="1" applyBorder="1" applyAlignment="1">
      <alignment horizontal="right" vertical="center" wrapText="1"/>
    </xf>
    <xf numFmtId="2" fontId="5" fillId="0" borderId="38" xfId="0" applyNumberFormat="1" applyFont="1" applyBorder="1" applyAlignment="1" applyProtection="1">
      <alignment horizontal="center"/>
      <protection locked="0"/>
    </xf>
    <xf numFmtId="2" fontId="5" fillId="0" borderId="39" xfId="0" applyNumberFormat="1" applyFont="1" applyBorder="1" applyAlignment="1" applyProtection="1">
      <alignment horizontal="center"/>
      <protection locked="0"/>
    </xf>
    <xf numFmtId="2" fontId="5" fillId="0" borderId="4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5" fillId="0" borderId="42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distributed" vertical="center"/>
    </xf>
    <xf numFmtId="2" fontId="5" fillId="0" borderId="2" xfId="0" applyNumberFormat="1" applyFont="1" applyBorder="1" applyAlignment="1">
      <alignment horizontal="distributed" vertical="center"/>
    </xf>
    <xf numFmtId="2" fontId="5" fillId="0" borderId="29" xfId="0" applyNumberFormat="1" applyFont="1" applyBorder="1" applyAlignment="1">
      <alignment horizontal="distributed" vertical="center"/>
    </xf>
    <xf numFmtId="2" fontId="5" fillId="0" borderId="8" xfId="0" applyNumberFormat="1" applyFont="1" applyBorder="1" applyAlignment="1">
      <alignment horizontal="distributed" vertical="center"/>
    </xf>
    <xf numFmtId="2" fontId="12" fillId="0" borderId="2" xfId="0" applyNumberFormat="1" applyFont="1" applyBorder="1" applyAlignment="1">
      <alignment horizontal="distributed" vertical="center" wrapText="1"/>
    </xf>
    <xf numFmtId="2" fontId="12" fillId="0" borderId="1" xfId="0" applyNumberFormat="1" applyFont="1" applyBorder="1" applyAlignment="1">
      <alignment horizontal="distributed" vertical="center"/>
    </xf>
    <xf numFmtId="2" fontId="12" fillId="0" borderId="3" xfId="0" applyNumberFormat="1" applyFont="1" applyBorder="1" applyAlignment="1">
      <alignment horizontal="distributed" vertical="center"/>
    </xf>
    <xf numFmtId="2" fontId="11" fillId="0" borderId="2" xfId="0" applyNumberFormat="1" applyFont="1" applyBorder="1" applyAlignment="1">
      <alignment horizontal="distributed" vertical="center"/>
    </xf>
    <xf numFmtId="2" fontId="11" fillId="0" borderId="1" xfId="0" applyNumberFormat="1" applyFont="1" applyBorder="1" applyAlignment="1">
      <alignment horizontal="distributed" vertical="center"/>
    </xf>
    <xf numFmtId="2" fontId="13" fillId="0" borderId="1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 shrinkToFit="1"/>
    </xf>
    <xf numFmtId="2" fontId="5" fillId="0" borderId="10" xfId="0" applyNumberFormat="1" applyFont="1" applyBorder="1" applyAlignment="1">
      <alignment horizontal="center" vertical="center" shrinkToFit="1"/>
    </xf>
    <xf numFmtId="2" fontId="5" fillId="0" borderId="13" xfId="0" applyNumberFormat="1" applyFont="1" applyBorder="1" applyAlignment="1">
      <alignment horizontal="center" vertical="center" shrinkToFit="1"/>
    </xf>
    <xf numFmtId="2" fontId="5" fillId="0" borderId="14" xfId="0" applyNumberFormat="1" applyFont="1" applyBorder="1" applyAlignment="1">
      <alignment horizontal="center" vertical="center" shrinkToFit="1"/>
    </xf>
    <xf numFmtId="2" fontId="5" fillId="0" borderId="9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35（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257175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1581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0" y="819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257175</xdr:colOff>
      <xdr:row>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0" y="819150"/>
          <a:ext cx="1581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257175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1581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257175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0" y="819150"/>
          <a:ext cx="1581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view="pageBreakPreview" zoomScale="115" zoomScaleNormal="75" zoomScaleSheetLayoutView="115" workbookViewId="0" topLeftCell="A1">
      <selection activeCell="B2" sqref="B2"/>
    </sheetView>
  </sheetViews>
  <sheetFormatPr defaultColWidth="9.00390625" defaultRowHeight="13.5"/>
  <cols>
    <col min="1" max="1" width="3.375" style="1" customWidth="1"/>
    <col min="2" max="6" width="3.50390625" style="1" customWidth="1"/>
    <col min="7" max="10" width="4.625" style="1" hidden="1" customWidth="1"/>
    <col min="11" max="13" width="3.125" style="1" hidden="1" customWidth="1"/>
    <col min="14" max="17" width="4.625" style="1" customWidth="1"/>
    <col min="18" max="20" width="3.125" style="1" customWidth="1"/>
    <col min="21" max="24" width="4.625" style="1" customWidth="1"/>
    <col min="25" max="27" width="3.125" style="1" customWidth="1"/>
    <col min="28" max="31" width="4.625" style="20" customWidth="1"/>
    <col min="32" max="34" width="3.00390625" style="20" customWidth="1"/>
    <col min="35" max="16384" width="2.625" style="1" customWidth="1"/>
  </cols>
  <sheetData>
    <row r="1" spans="1:34" s="20" customFormat="1" ht="34.5" customHeight="1">
      <c r="A1" s="48" t="s">
        <v>100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3.5" customHeight="1">
      <c r="A2" s="42"/>
      <c r="B2" s="42"/>
      <c r="C2" s="42"/>
      <c r="D2" s="42"/>
      <c r="E2" s="42"/>
      <c r="F2" s="42"/>
      <c r="G2" s="42"/>
      <c r="H2" s="42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29"/>
      <c r="AC2" s="29"/>
      <c r="AD2" s="29"/>
      <c r="AE2" s="29"/>
      <c r="AF2" s="29"/>
      <c r="AG2" s="29"/>
      <c r="AH2" s="29"/>
    </row>
    <row r="3" spans="1:34" ht="16.5" customHeight="1" thickBot="1">
      <c r="A3" s="43"/>
      <c r="B3" s="43"/>
      <c r="C3" s="43"/>
      <c r="D3" s="43"/>
      <c r="E3" s="43"/>
      <c r="F3" s="43"/>
      <c r="G3" s="43"/>
      <c r="H3" s="4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39"/>
      <c r="AC3" s="39"/>
      <c r="AD3" s="39"/>
      <c r="AE3" s="39"/>
      <c r="AF3" s="39"/>
      <c r="AG3" s="39"/>
      <c r="AH3" s="39"/>
    </row>
    <row r="4" spans="1:34" ht="14.25" customHeight="1">
      <c r="A4" s="127"/>
      <c r="B4" s="128"/>
      <c r="C4" s="129"/>
      <c r="D4" s="132" t="s">
        <v>2</v>
      </c>
      <c r="E4" s="128"/>
      <c r="F4" s="128"/>
      <c r="G4" s="189" t="s">
        <v>48</v>
      </c>
      <c r="H4" s="189"/>
      <c r="I4" s="189"/>
      <c r="J4" s="189"/>
      <c r="K4" s="189"/>
      <c r="L4" s="189"/>
      <c r="M4" s="189"/>
      <c r="N4" s="189" t="s">
        <v>49</v>
      </c>
      <c r="O4" s="189"/>
      <c r="P4" s="189"/>
      <c r="Q4" s="189"/>
      <c r="R4" s="189"/>
      <c r="S4" s="189"/>
      <c r="T4" s="189"/>
      <c r="U4" s="189" t="s">
        <v>50</v>
      </c>
      <c r="V4" s="189"/>
      <c r="W4" s="189"/>
      <c r="X4" s="189"/>
      <c r="Y4" s="189"/>
      <c r="Z4" s="189"/>
      <c r="AA4" s="189"/>
      <c r="AB4" s="88" t="s">
        <v>55</v>
      </c>
      <c r="AC4" s="89"/>
      <c r="AD4" s="89"/>
      <c r="AE4" s="89"/>
      <c r="AF4" s="89"/>
      <c r="AG4" s="89"/>
      <c r="AH4" s="90"/>
    </row>
    <row r="5" spans="1:34" ht="14.25" customHeight="1">
      <c r="A5" s="135"/>
      <c r="B5" s="136"/>
      <c r="C5" s="136"/>
      <c r="D5" s="136"/>
      <c r="E5" s="136"/>
      <c r="F5" s="136"/>
      <c r="G5" s="190" t="s">
        <v>51</v>
      </c>
      <c r="H5" s="190"/>
      <c r="I5" s="190"/>
      <c r="J5" s="190"/>
      <c r="K5" s="192" t="s">
        <v>53</v>
      </c>
      <c r="L5" s="192"/>
      <c r="M5" s="192"/>
      <c r="N5" s="190" t="s">
        <v>51</v>
      </c>
      <c r="O5" s="190"/>
      <c r="P5" s="190"/>
      <c r="Q5" s="190"/>
      <c r="R5" s="192" t="s">
        <v>53</v>
      </c>
      <c r="S5" s="192"/>
      <c r="T5" s="192"/>
      <c r="U5" s="190" t="s">
        <v>51</v>
      </c>
      <c r="V5" s="190"/>
      <c r="W5" s="190"/>
      <c r="X5" s="190"/>
      <c r="Y5" s="192" t="s">
        <v>53</v>
      </c>
      <c r="Z5" s="192"/>
      <c r="AA5" s="192"/>
      <c r="AB5" s="91" t="s">
        <v>51</v>
      </c>
      <c r="AC5" s="92"/>
      <c r="AD5" s="92"/>
      <c r="AE5" s="93"/>
      <c r="AF5" s="97" t="s">
        <v>53</v>
      </c>
      <c r="AG5" s="98"/>
      <c r="AH5" s="99"/>
    </row>
    <row r="6" spans="1:34" ht="14.25" customHeight="1">
      <c r="A6" s="124" t="s">
        <v>1</v>
      </c>
      <c r="B6" s="125"/>
      <c r="C6" s="126"/>
      <c r="D6" s="130"/>
      <c r="E6" s="131"/>
      <c r="F6" s="131"/>
      <c r="G6" s="191" t="s">
        <v>52</v>
      </c>
      <c r="H6" s="191"/>
      <c r="I6" s="191"/>
      <c r="J6" s="191"/>
      <c r="K6" s="193" t="s">
        <v>54</v>
      </c>
      <c r="L6" s="193"/>
      <c r="M6" s="193"/>
      <c r="N6" s="191" t="s">
        <v>52</v>
      </c>
      <c r="O6" s="191"/>
      <c r="P6" s="191"/>
      <c r="Q6" s="191"/>
      <c r="R6" s="193" t="s">
        <v>54</v>
      </c>
      <c r="S6" s="193"/>
      <c r="T6" s="193"/>
      <c r="U6" s="191" t="s">
        <v>52</v>
      </c>
      <c r="V6" s="191"/>
      <c r="W6" s="191"/>
      <c r="X6" s="191"/>
      <c r="Y6" s="193" t="s">
        <v>54</v>
      </c>
      <c r="Z6" s="193"/>
      <c r="AA6" s="193"/>
      <c r="AB6" s="94" t="s">
        <v>52</v>
      </c>
      <c r="AC6" s="95"/>
      <c r="AD6" s="95"/>
      <c r="AE6" s="96"/>
      <c r="AF6" s="100" t="s">
        <v>54</v>
      </c>
      <c r="AG6" s="101"/>
      <c r="AH6" s="102"/>
    </row>
    <row r="7" spans="1:34" s="20" customFormat="1" ht="20.25" customHeight="1">
      <c r="A7" s="116" t="s">
        <v>82</v>
      </c>
      <c r="B7" s="117"/>
      <c r="C7" s="117"/>
      <c r="D7" s="117"/>
      <c r="E7" s="117"/>
      <c r="F7" s="118"/>
      <c r="G7" s="58">
        <f>G8+G21+G24+G25+G26+G27+G30+G31</f>
        <v>98746496</v>
      </c>
      <c r="H7" s="59"/>
      <c r="I7" s="59"/>
      <c r="J7" s="60"/>
      <c r="K7" s="64">
        <v>102.2</v>
      </c>
      <c r="L7" s="65"/>
      <c r="M7" s="66"/>
      <c r="N7" s="58">
        <f>N8+N21+N24+N25+N26+N27+N30+N31</f>
        <v>112024842</v>
      </c>
      <c r="O7" s="59"/>
      <c r="P7" s="59"/>
      <c r="Q7" s="60"/>
      <c r="R7" s="64">
        <f aca="true" t="shared" si="0" ref="R7:R31">N7/G7*100</f>
        <v>113.44690347290904</v>
      </c>
      <c r="S7" s="108"/>
      <c r="T7" s="109"/>
      <c r="U7" s="121">
        <f>U8+U21+U24+U25+U26+U27+U30+U31</f>
        <v>105397219</v>
      </c>
      <c r="V7" s="121"/>
      <c r="W7" s="121"/>
      <c r="X7" s="121"/>
      <c r="Y7" s="64">
        <f aca="true" t="shared" si="1" ref="Y7:Y18">SUM(U7/N7)*100</f>
        <v>94.08379170041587</v>
      </c>
      <c r="Z7" s="65"/>
      <c r="AA7" s="66"/>
      <c r="AB7" s="58">
        <f>AB8+AB21+AB24+AB25+AB26+AB27+AB30+AB31</f>
        <v>87413442</v>
      </c>
      <c r="AC7" s="59"/>
      <c r="AD7" s="59"/>
      <c r="AE7" s="60"/>
      <c r="AF7" s="61">
        <v>82.9</v>
      </c>
      <c r="AG7" s="62"/>
      <c r="AH7" s="63"/>
    </row>
    <row r="8" spans="1:34" s="20" customFormat="1" ht="20.25" customHeight="1">
      <c r="A8" s="138" t="s">
        <v>7</v>
      </c>
      <c r="B8" s="123"/>
      <c r="C8" s="123"/>
      <c r="D8" s="123"/>
      <c r="E8" s="123"/>
      <c r="F8" s="123"/>
      <c r="G8" s="49">
        <f>G9+G14+G18</f>
        <v>38745914</v>
      </c>
      <c r="H8" s="50"/>
      <c r="I8" s="50"/>
      <c r="J8" s="51"/>
      <c r="K8" s="52">
        <v>100.8</v>
      </c>
      <c r="L8" s="53"/>
      <c r="M8" s="54"/>
      <c r="N8" s="49">
        <f>N9+N14+N18</f>
        <v>51541102</v>
      </c>
      <c r="O8" s="50"/>
      <c r="P8" s="50"/>
      <c r="Q8" s="51"/>
      <c r="R8" s="52">
        <f t="shared" si="0"/>
        <v>133.0233221495304</v>
      </c>
      <c r="S8" s="108"/>
      <c r="T8" s="109"/>
      <c r="U8" s="49">
        <f>U9+U14+U18</f>
        <v>47803565</v>
      </c>
      <c r="V8" s="50"/>
      <c r="W8" s="50"/>
      <c r="X8" s="51"/>
      <c r="Y8" s="103">
        <f t="shared" si="1"/>
        <v>92.74843405560091</v>
      </c>
      <c r="Z8" s="103"/>
      <c r="AA8" s="103"/>
      <c r="AB8" s="49">
        <f>AB9+AB14+AB18</f>
        <v>36203980</v>
      </c>
      <c r="AC8" s="50"/>
      <c r="AD8" s="50"/>
      <c r="AE8" s="51"/>
      <c r="AF8" s="55">
        <v>75.7</v>
      </c>
      <c r="AG8" s="56"/>
      <c r="AH8" s="57"/>
    </row>
    <row r="9" spans="1:34" s="20" customFormat="1" ht="20.25" customHeight="1">
      <c r="A9" s="21"/>
      <c r="B9" s="122" t="s">
        <v>8</v>
      </c>
      <c r="C9" s="123"/>
      <c r="D9" s="123"/>
      <c r="E9" s="123"/>
      <c r="F9" s="123"/>
      <c r="G9" s="49">
        <f>G10+G12</f>
        <v>4827774</v>
      </c>
      <c r="H9" s="50"/>
      <c r="I9" s="50"/>
      <c r="J9" s="51"/>
      <c r="K9" s="52">
        <v>100.1</v>
      </c>
      <c r="L9" s="53"/>
      <c r="M9" s="54"/>
      <c r="N9" s="49">
        <f>N10+N12</f>
        <v>5077776</v>
      </c>
      <c r="O9" s="50"/>
      <c r="P9" s="50"/>
      <c r="Q9" s="51"/>
      <c r="R9" s="52">
        <f t="shared" si="0"/>
        <v>105.17841141693873</v>
      </c>
      <c r="S9" s="108"/>
      <c r="T9" s="109"/>
      <c r="U9" s="70">
        <v>4384324</v>
      </c>
      <c r="V9" s="70"/>
      <c r="W9" s="70"/>
      <c r="X9" s="70"/>
      <c r="Y9" s="103">
        <f t="shared" si="1"/>
        <v>86.34339127996193</v>
      </c>
      <c r="Z9" s="103"/>
      <c r="AA9" s="103"/>
      <c r="AB9" s="49">
        <f>AB10+AB12</f>
        <v>3768017</v>
      </c>
      <c r="AC9" s="50"/>
      <c r="AD9" s="50"/>
      <c r="AE9" s="51"/>
      <c r="AF9" s="55">
        <v>85.9</v>
      </c>
      <c r="AG9" s="56"/>
      <c r="AH9" s="57"/>
    </row>
    <row r="10" spans="1:34" s="20" customFormat="1" ht="20.25" customHeight="1">
      <c r="A10" s="21"/>
      <c r="B10" s="26"/>
      <c r="C10" s="110" t="s">
        <v>86</v>
      </c>
      <c r="D10" s="119"/>
      <c r="E10" s="119"/>
      <c r="F10" s="120"/>
      <c r="G10" s="49">
        <v>976971</v>
      </c>
      <c r="H10" s="50"/>
      <c r="I10" s="50"/>
      <c r="J10" s="51"/>
      <c r="K10" s="52">
        <v>102.3</v>
      </c>
      <c r="L10" s="53"/>
      <c r="M10" s="54"/>
      <c r="N10" s="49">
        <v>1015267</v>
      </c>
      <c r="O10" s="50"/>
      <c r="P10" s="50"/>
      <c r="Q10" s="51"/>
      <c r="R10" s="52">
        <f t="shared" si="0"/>
        <v>103.91987070240569</v>
      </c>
      <c r="S10" s="108"/>
      <c r="T10" s="109"/>
      <c r="U10" s="49">
        <v>1016115</v>
      </c>
      <c r="V10" s="50"/>
      <c r="W10" s="50"/>
      <c r="X10" s="51"/>
      <c r="Y10" s="52">
        <f t="shared" si="1"/>
        <v>100.08352482647422</v>
      </c>
      <c r="Z10" s="53"/>
      <c r="AA10" s="54"/>
      <c r="AB10" s="49">
        <v>1010742</v>
      </c>
      <c r="AC10" s="50"/>
      <c r="AD10" s="50"/>
      <c r="AE10" s="51"/>
      <c r="AF10" s="55">
        <v>99.5</v>
      </c>
      <c r="AG10" s="56"/>
      <c r="AH10" s="57"/>
    </row>
    <row r="11" spans="1:34" s="20" customFormat="1" ht="24.75" customHeight="1">
      <c r="A11" s="21"/>
      <c r="B11" s="25"/>
      <c r="C11" s="113" t="s">
        <v>84</v>
      </c>
      <c r="D11" s="114"/>
      <c r="E11" s="114"/>
      <c r="F11" s="115"/>
      <c r="G11" s="49" t="s">
        <v>91</v>
      </c>
      <c r="H11" s="50"/>
      <c r="I11" s="50"/>
      <c r="J11" s="51"/>
      <c r="K11" s="52" t="s">
        <v>91</v>
      </c>
      <c r="L11" s="53"/>
      <c r="M11" s="54"/>
      <c r="N11" s="49" t="s">
        <v>91</v>
      </c>
      <c r="O11" s="50"/>
      <c r="P11" s="50"/>
      <c r="Q11" s="51"/>
      <c r="R11" s="52" t="s">
        <v>91</v>
      </c>
      <c r="S11" s="108"/>
      <c r="T11" s="109"/>
      <c r="U11" s="49" t="s">
        <v>91</v>
      </c>
      <c r="V11" s="50"/>
      <c r="W11" s="50"/>
      <c r="X11" s="51"/>
      <c r="Y11" s="52" t="s">
        <v>91</v>
      </c>
      <c r="Z11" s="53"/>
      <c r="AA11" s="54"/>
      <c r="AB11" s="49" t="s">
        <v>91</v>
      </c>
      <c r="AC11" s="50"/>
      <c r="AD11" s="50"/>
      <c r="AE11" s="51"/>
      <c r="AF11" s="52" t="s">
        <v>91</v>
      </c>
      <c r="AG11" s="53"/>
      <c r="AH11" s="54"/>
    </row>
    <row r="12" spans="1:34" s="20" customFormat="1" ht="20.25" customHeight="1">
      <c r="A12" s="21"/>
      <c r="B12" s="25"/>
      <c r="C12" s="110" t="s">
        <v>83</v>
      </c>
      <c r="D12" s="111"/>
      <c r="E12" s="111"/>
      <c r="F12" s="112"/>
      <c r="G12" s="49">
        <v>3850803</v>
      </c>
      <c r="H12" s="50"/>
      <c r="I12" s="50"/>
      <c r="J12" s="51"/>
      <c r="K12" s="52">
        <v>99.5</v>
      </c>
      <c r="L12" s="53"/>
      <c r="M12" s="54"/>
      <c r="N12" s="49">
        <v>4062509</v>
      </c>
      <c r="O12" s="50"/>
      <c r="P12" s="50"/>
      <c r="Q12" s="51"/>
      <c r="R12" s="52">
        <f t="shared" si="0"/>
        <v>105.49771047752898</v>
      </c>
      <c r="S12" s="108"/>
      <c r="T12" s="109"/>
      <c r="U12" s="49">
        <v>3868209</v>
      </c>
      <c r="V12" s="50"/>
      <c r="W12" s="50"/>
      <c r="X12" s="51"/>
      <c r="Y12" s="52">
        <f t="shared" si="1"/>
        <v>95.21724136488066</v>
      </c>
      <c r="Z12" s="53"/>
      <c r="AA12" s="54"/>
      <c r="AB12" s="49">
        <v>2757275</v>
      </c>
      <c r="AC12" s="50"/>
      <c r="AD12" s="50"/>
      <c r="AE12" s="51"/>
      <c r="AF12" s="52">
        <v>71.3</v>
      </c>
      <c r="AG12" s="53"/>
      <c r="AH12" s="54"/>
    </row>
    <row r="13" spans="1:34" s="20" customFormat="1" ht="24.75" customHeight="1">
      <c r="A13" s="21"/>
      <c r="B13" s="25"/>
      <c r="C13" s="113" t="s">
        <v>85</v>
      </c>
      <c r="D13" s="114"/>
      <c r="E13" s="114"/>
      <c r="F13" s="115"/>
      <c r="G13" s="49">
        <v>487101</v>
      </c>
      <c r="H13" s="50"/>
      <c r="I13" s="50"/>
      <c r="J13" s="51"/>
      <c r="K13" s="52">
        <v>99.5</v>
      </c>
      <c r="L13" s="53"/>
      <c r="M13" s="54"/>
      <c r="N13" s="49">
        <v>516794</v>
      </c>
      <c r="O13" s="50"/>
      <c r="P13" s="50"/>
      <c r="Q13" s="51"/>
      <c r="R13" s="52">
        <f t="shared" si="0"/>
        <v>106.09586102266265</v>
      </c>
      <c r="S13" s="108"/>
      <c r="T13" s="109"/>
      <c r="U13" s="49">
        <v>423467</v>
      </c>
      <c r="V13" s="50"/>
      <c r="W13" s="50"/>
      <c r="X13" s="51"/>
      <c r="Y13" s="52">
        <f t="shared" si="1"/>
        <v>81.94116030758872</v>
      </c>
      <c r="Z13" s="53"/>
      <c r="AA13" s="54"/>
      <c r="AB13" s="49">
        <v>340803</v>
      </c>
      <c r="AC13" s="50"/>
      <c r="AD13" s="50"/>
      <c r="AE13" s="51"/>
      <c r="AF13" s="52">
        <v>80.5</v>
      </c>
      <c r="AG13" s="53"/>
      <c r="AH13" s="54"/>
    </row>
    <row r="14" spans="1:34" s="23" customFormat="1" ht="20.25" customHeight="1">
      <c r="A14" s="22"/>
      <c r="B14" s="122" t="s">
        <v>9</v>
      </c>
      <c r="C14" s="123"/>
      <c r="D14" s="123"/>
      <c r="E14" s="123"/>
      <c r="F14" s="123"/>
      <c r="G14" s="49">
        <f>G15+G17</f>
        <v>30009342</v>
      </c>
      <c r="H14" s="50"/>
      <c r="I14" s="50"/>
      <c r="J14" s="51"/>
      <c r="K14" s="52">
        <v>101</v>
      </c>
      <c r="L14" s="53"/>
      <c r="M14" s="54"/>
      <c r="N14" s="49">
        <f>N15+N17</f>
        <v>28848397</v>
      </c>
      <c r="O14" s="50"/>
      <c r="P14" s="50"/>
      <c r="Q14" s="51"/>
      <c r="R14" s="52">
        <f t="shared" si="0"/>
        <v>96.13138801910418</v>
      </c>
      <c r="S14" s="108"/>
      <c r="T14" s="109"/>
      <c r="U14" s="70">
        <v>28297983</v>
      </c>
      <c r="V14" s="70"/>
      <c r="W14" s="70"/>
      <c r="X14" s="70"/>
      <c r="Y14" s="103">
        <f t="shared" si="1"/>
        <v>98.0920465008853</v>
      </c>
      <c r="Z14" s="103"/>
      <c r="AA14" s="103"/>
      <c r="AB14" s="49">
        <f>AB15+AB17</f>
        <v>27396821</v>
      </c>
      <c r="AC14" s="50"/>
      <c r="AD14" s="50"/>
      <c r="AE14" s="51"/>
      <c r="AF14" s="52">
        <v>96.8</v>
      </c>
      <c r="AG14" s="53"/>
      <c r="AH14" s="54"/>
    </row>
    <row r="15" spans="1:34" s="20" customFormat="1" ht="20.25" customHeight="1">
      <c r="A15" s="21"/>
      <c r="B15" s="26"/>
      <c r="C15" s="110" t="s">
        <v>86</v>
      </c>
      <c r="D15" s="111"/>
      <c r="E15" s="111"/>
      <c r="F15" s="112"/>
      <c r="G15" s="49">
        <v>590806</v>
      </c>
      <c r="H15" s="50"/>
      <c r="I15" s="50"/>
      <c r="J15" s="51"/>
      <c r="K15" s="52">
        <v>102.1</v>
      </c>
      <c r="L15" s="53"/>
      <c r="M15" s="54"/>
      <c r="N15" s="49">
        <v>519272</v>
      </c>
      <c r="O15" s="50"/>
      <c r="P15" s="50"/>
      <c r="Q15" s="51"/>
      <c r="R15" s="52">
        <f t="shared" si="0"/>
        <v>87.89213379688087</v>
      </c>
      <c r="S15" s="108"/>
      <c r="T15" s="109"/>
      <c r="U15" s="49">
        <v>509363</v>
      </c>
      <c r="V15" s="50"/>
      <c r="W15" s="50"/>
      <c r="X15" s="51"/>
      <c r="Y15" s="52">
        <f t="shared" si="1"/>
        <v>98.09175152906377</v>
      </c>
      <c r="Z15" s="53"/>
      <c r="AA15" s="54"/>
      <c r="AB15" s="49">
        <v>517252</v>
      </c>
      <c r="AC15" s="50"/>
      <c r="AD15" s="50"/>
      <c r="AE15" s="51"/>
      <c r="AF15" s="52">
        <v>101.5</v>
      </c>
      <c r="AG15" s="53"/>
      <c r="AH15" s="54"/>
    </row>
    <row r="16" spans="1:34" s="20" customFormat="1" ht="24.75" customHeight="1">
      <c r="A16" s="21"/>
      <c r="B16" s="25"/>
      <c r="C16" s="113" t="s">
        <v>84</v>
      </c>
      <c r="D16" s="114"/>
      <c r="E16" s="114"/>
      <c r="F16" s="115"/>
      <c r="G16" s="49" t="s">
        <v>91</v>
      </c>
      <c r="H16" s="50"/>
      <c r="I16" s="50"/>
      <c r="J16" s="51"/>
      <c r="K16" s="52" t="s">
        <v>91</v>
      </c>
      <c r="L16" s="53"/>
      <c r="M16" s="54"/>
      <c r="N16" s="49" t="s">
        <v>91</v>
      </c>
      <c r="O16" s="50"/>
      <c r="P16" s="50"/>
      <c r="Q16" s="51"/>
      <c r="R16" s="52" t="s">
        <v>91</v>
      </c>
      <c r="S16" s="108"/>
      <c r="T16" s="109"/>
      <c r="U16" s="49" t="s">
        <v>91</v>
      </c>
      <c r="V16" s="50"/>
      <c r="W16" s="50"/>
      <c r="X16" s="51"/>
      <c r="Y16" s="52" t="s">
        <v>91</v>
      </c>
      <c r="Z16" s="53"/>
      <c r="AA16" s="54"/>
      <c r="AB16" s="49" t="s">
        <v>91</v>
      </c>
      <c r="AC16" s="50"/>
      <c r="AD16" s="50"/>
      <c r="AE16" s="51"/>
      <c r="AF16" s="52" t="s">
        <v>91</v>
      </c>
      <c r="AG16" s="53"/>
      <c r="AH16" s="54"/>
    </row>
    <row r="17" spans="1:34" s="20" customFormat="1" ht="20.25" customHeight="1">
      <c r="A17" s="21"/>
      <c r="B17" s="25"/>
      <c r="C17" s="110" t="s">
        <v>87</v>
      </c>
      <c r="D17" s="111"/>
      <c r="E17" s="111"/>
      <c r="F17" s="112"/>
      <c r="G17" s="49">
        <v>29418536</v>
      </c>
      <c r="H17" s="50"/>
      <c r="I17" s="50"/>
      <c r="J17" s="51"/>
      <c r="K17" s="52">
        <v>101</v>
      </c>
      <c r="L17" s="53"/>
      <c r="M17" s="54"/>
      <c r="N17" s="49">
        <v>28329125</v>
      </c>
      <c r="O17" s="50"/>
      <c r="P17" s="50"/>
      <c r="Q17" s="51"/>
      <c r="R17" s="52">
        <f t="shared" si="0"/>
        <v>96.29685515281929</v>
      </c>
      <c r="S17" s="108"/>
      <c r="T17" s="109"/>
      <c r="U17" s="49">
        <v>27788620</v>
      </c>
      <c r="V17" s="50"/>
      <c r="W17" s="50"/>
      <c r="X17" s="51"/>
      <c r="Y17" s="52">
        <f t="shared" si="1"/>
        <v>98.09205190770982</v>
      </c>
      <c r="Z17" s="53"/>
      <c r="AA17" s="54"/>
      <c r="AB17" s="49">
        <v>26879569</v>
      </c>
      <c r="AC17" s="50"/>
      <c r="AD17" s="50"/>
      <c r="AE17" s="51"/>
      <c r="AF17" s="52">
        <v>96.7</v>
      </c>
      <c r="AG17" s="53"/>
      <c r="AH17" s="54"/>
    </row>
    <row r="18" spans="1:34" s="20" customFormat="1" ht="20.25" customHeight="1">
      <c r="A18" s="21"/>
      <c r="B18" s="122" t="s">
        <v>10</v>
      </c>
      <c r="C18" s="123"/>
      <c r="D18" s="123"/>
      <c r="E18" s="123"/>
      <c r="F18" s="123"/>
      <c r="G18" s="49">
        <v>3908798</v>
      </c>
      <c r="H18" s="50"/>
      <c r="I18" s="50"/>
      <c r="J18" s="51"/>
      <c r="K18" s="52">
        <v>116</v>
      </c>
      <c r="L18" s="53"/>
      <c r="M18" s="54"/>
      <c r="N18" s="49">
        <v>17614929</v>
      </c>
      <c r="O18" s="50"/>
      <c r="P18" s="50"/>
      <c r="Q18" s="51"/>
      <c r="R18" s="52">
        <f t="shared" si="0"/>
        <v>450.6482299673711</v>
      </c>
      <c r="S18" s="108"/>
      <c r="T18" s="109"/>
      <c r="U18" s="70">
        <v>15121258</v>
      </c>
      <c r="V18" s="70"/>
      <c r="W18" s="70"/>
      <c r="X18" s="70"/>
      <c r="Y18" s="103">
        <f t="shared" si="1"/>
        <v>85.84342292835811</v>
      </c>
      <c r="Z18" s="103"/>
      <c r="AA18" s="103"/>
      <c r="AB18" s="49">
        <v>5039142</v>
      </c>
      <c r="AC18" s="50"/>
      <c r="AD18" s="50"/>
      <c r="AE18" s="51"/>
      <c r="AF18" s="52">
        <v>33.3</v>
      </c>
      <c r="AG18" s="53"/>
      <c r="AH18" s="54"/>
    </row>
    <row r="19" spans="1:34" s="20" customFormat="1" ht="20.25" customHeight="1">
      <c r="A19" s="21"/>
      <c r="B19" s="122" t="s">
        <v>11</v>
      </c>
      <c r="C19" s="123"/>
      <c r="D19" s="123"/>
      <c r="E19" s="123"/>
      <c r="F19" s="123"/>
      <c r="G19" s="49" t="s">
        <v>91</v>
      </c>
      <c r="H19" s="50"/>
      <c r="I19" s="50"/>
      <c r="J19" s="51"/>
      <c r="K19" s="52" t="s">
        <v>91</v>
      </c>
      <c r="L19" s="53"/>
      <c r="M19" s="54"/>
      <c r="N19" s="49" t="s">
        <v>91</v>
      </c>
      <c r="O19" s="50"/>
      <c r="P19" s="50"/>
      <c r="Q19" s="51"/>
      <c r="R19" s="52" t="s">
        <v>91</v>
      </c>
      <c r="S19" s="108"/>
      <c r="T19" s="109"/>
      <c r="U19" s="70" t="s">
        <v>91</v>
      </c>
      <c r="V19" s="70"/>
      <c r="W19" s="70"/>
      <c r="X19" s="70"/>
      <c r="Y19" s="103" t="s">
        <v>96</v>
      </c>
      <c r="Z19" s="103"/>
      <c r="AA19" s="103"/>
      <c r="AB19" s="49" t="s">
        <v>91</v>
      </c>
      <c r="AC19" s="50"/>
      <c r="AD19" s="50"/>
      <c r="AE19" s="51"/>
      <c r="AF19" s="52" t="s">
        <v>91</v>
      </c>
      <c r="AG19" s="53"/>
      <c r="AH19" s="54"/>
    </row>
    <row r="20" spans="1:34" s="23" customFormat="1" ht="20.25" customHeight="1">
      <c r="A20" s="22"/>
      <c r="B20" s="140" t="s">
        <v>12</v>
      </c>
      <c r="C20" s="111"/>
      <c r="D20" s="111"/>
      <c r="E20" s="111"/>
      <c r="F20" s="112"/>
      <c r="G20" s="49" t="s">
        <v>91</v>
      </c>
      <c r="H20" s="50"/>
      <c r="I20" s="50"/>
      <c r="J20" s="51"/>
      <c r="K20" s="52" t="s">
        <v>91</v>
      </c>
      <c r="L20" s="53"/>
      <c r="M20" s="54"/>
      <c r="N20" s="49" t="s">
        <v>91</v>
      </c>
      <c r="O20" s="50"/>
      <c r="P20" s="50"/>
      <c r="Q20" s="51"/>
      <c r="R20" s="52" t="s">
        <v>91</v>
      </c>
      <c r="S20" s="108"/>
      <c r="T20" s="109"/>
      <c r="U20" s="70" t="s">
        <v>91</v>
      </c>
      <c r="V20" s="70"/>
      <c r="W20" s="70"/>
      <c r="X20" s="70"/>
      <c r="Y20" s="103" t="s">
        <v>96</v>
      </c>
      <c r="Z20" s="103"/>
      <c r="AA20" s="103"/>
      <c r="AB20" s="49" t="s">
        <v>91</v>
      </c>
      <c r="AC20" s="50"/>
      <c r="AD20" s="50"/>
      <c r="AE20" s="51"/>
      <c r="AF20" s="52" t="s">
        <v>91</v>
      </c>
      <c r="AG20" s="53"/>
      <c r="AH20" s="54"/>
    </row>
    <row r="21" spans="1:34" s="20" customFormat="1" ht="20.25" customHeight="1">
      <c r="A21" s="139" t="s">
        <v>13</v>
      </c>
      <c r="B21" s="123"/>
      <c r="C21" s="123"/>
      <c r="D21" s="123"/>
      <c r="E21" s="123"/>
      <c r="F21" s="123"/>
      <c r="G21" s="49">
        <f>SUM(G22:J23)</f>
        <v>23251148</v>
      </c>
      <c r="H21" s="50"/>
      <c r="I21" s="50"/>
      <c r="J21" s="51"/>
      <c r="K21" s="52">
        <v>97</v>
      </c>
      <c r="L21" s="53"/>
      <c r="M21" s="54"/>
      <c r="N21" s="49">
        <f>SUM(N22:Q23)</f>
        <v>24481740</v>
      </c>
      <c r="O21" s="50"/>
      <c r="P21" s="50"/>
      <c r="Q21" s="51"/>
      <c r="R21" s="52">
        <f t="shared" si="0"/>
        <v>105.29260748759587</v>
      </c>
      <c r="S21" s="108"/>
      <c r="T21" s="109"/>
      <c r="U21" s="70">
        <f>SUM(U22:X23)</f>
        <v>22121632</v>
      </c>
      <c r="V21" s="70"/>
      <c r="W21" s="70"/>
      <c r="X21" s="70"/>
      <c r="Y21" s="103">
        <f aca="true" t="shared" si="2" ref="Y21:Y31">SUM(U21/N21)*100</f>
        <v>90.3597211636101</v>
      </c>
      <c r="Z21" s="103"/>
      <c r="AA21" s="103"/>
      <c r="AB21" s="49">
        <f>SUM(AB22:AE23)</f>
        <v>16039627</v>
      </c>
      <c r="AC21" s="50"/>
      <c r="AD21" s="50"/>
      <c r="AE21" s="51"/>
      <c r="AF21" s="52">
        <v>72.5</v>
      </c>
      <c r="AG21" s="53"/>
      <c r="AH21" s="54"/>
    </row>
    <row r="22" spans="1:34" s="20" customFormat="1" ht="20.25" customHeight="1">
      <c r="A22" s="21"/>
      <c r="B22" s="122" t="s">
        <v>8</v>
      </c>
      <c r="C22" s="141"/>
      <c r="D22" s="141"/>
      <c r="E22" s="141"/>
      <c r="F22" s="141"/>
      <c r="G22" s="49">
        <v>21258843</v>
      </c>
      <c r="H22" s="50"/>
      <c r="I22" s="50"/>
      <c r="J22" s="51"/>
      <c r="K22" s="52">
        <v>98.2</v>
      </c>
      <c r="L22" s="53"/>
      <c r="M22" s="54"/>
      <c r="N22" s="49">
        <v>22509113</v>
      </c>
      <c r="O22" s="50"/>
      <c r="P22" s="50"/>
      <c r="Q22" s="51"/>
      <c r="R22" s="52">
        <f t="shared" si="0"/>
        <v>105.88117612985806</v>
      </c>
      <c r="S22" s="108"/>
      <c r="T22" s="109"/>
      <c r="U22" s="70">
        <v>20184093</v>
      </c>
      <c r="V22" s="70"/>
      <c r="W22" s="70"/>
      <c r="X22" s="70"/>
      <c r="Y22" s="103">
        <f t="shared" si="2"/>
        <v>89.67076134897009</v>
      </c>
      <c r="Z22" s="103"/>
      <c r="AA22" s="103"/>
      <c r="AB22" s="49">
        <v>14267069</v>
      </c>
      <c r="AC22" s="50"/>
      <c r="AD22" s="50"/>
      <c r="AE22" s="51"/>
      <c r="AF22" s="52">
        <v>70.7</v>
      </c>
      <c r="AG22" s="53"/>
      <c r="AH22" s="54"/>
    </row>
    <row r="23" spans="1:34" s="23" customFormat="1" ht="20.25" customHeight="1">
      <c r="A23" s="22"/>
      <c r="B23" s="122" t="s">
        <v>9</v>
      </c>
      <c r="C23" s="141"/>
      <c r="D23" s="141"/>
      <c r="E23" s="141"/>
      <c r="F23" s="141"/>
      <c r="G23" s="49">
        <v>1992305</v>
      </c>
      <c r="H23" s="50"/>
      <c r="I23" s="50"/>
      <c r="J23" s="51"/>
      <c r="K23" s="52">
        <v>85.5</v>
      </c>
      <c r="L23" s="53"/>
      <c r="M23" s="54"/>
      <c r="N23" s="49">
        <v>1972627</v>
      </c>
      <c r="O23" s="50"/>
      <c r="P23" s="50"/>
      <c r="Q23" s="51"/>
      <c r="R23" s="52">
        <f t="shared" si="0"/>
        <v>99.0122998235712</v>
      </c>
      <c r="S23" s="108"/>
      <c r="T23" s="109"/>
      <c r="U23" s="70">
        <v>1937539</v>
      </c>
      <c r="V23" s="70"/>
      <c r="W23" s="70"/>
      <c r="X23" s="70"/>
      <c r="Y23" s="103">
        <f t="shared" si="2"/>
        <v>98.22125520942377</v>
      </c>
      <c r="Z23" s="103"/>
      <c r="AA23" s="103"/>
      <c r="AB23" s="49">
        <v>1772558</v>
      </c>
      <c r="AC23" s="50"/>
      <c r="AD23" s="50"/>
      <c r="AE23" s="51"/>
      <c r="AF23" s="52">
        <v>91.5</v>
      </c>
      <c r="AG23" s="53"/>
      <c r="AH23" s="54"/>
    </row>
    <row r="24" spans="1:34" s="20" customFormat="1" ht="20.25" customHeight="1">
      <c r="A24" s="169" t="s">
        <v>14</v>
      </c>
      <c r="B24" s="123"/>
      <c r="C24" s="123"/>
      <c r="D24" s="123"/>
      <c r="E24" s="123"/>
      <c r="F24" s="123"/>
      <c r="G24" s="49">
        <v>9742886</v>
      </c>
      <c r="H24" s="50"/>
      <c r="I24" s="50"/>
      <c r="J24" s="51"/>
      <c r="K24" s="52">
        <v>98.9</v>
      </c>
      <c r="L24" s="53"/>
      <c r="M24" s="54"/>
      <c r="N24" s="49">
        <v>9497553</v>
      </c>
      <c r="O24" s="50"/>
      <c r="P24" s="50"/>
      <c r="Q24" s="51"/>
      <c r="R24" s="52">
        <f t="shared" si="0"/>
        <v>97.48192681306135</v>
      </c>
      <c r="S24" s="108"/>
      <c r="T24" s="109"/>
      <c r="U24" s="70">
        <v>9216855</v>
      </c>
      <c r="V24" s="70"/>
      <c r="W24" s="70"/>
      <c r="X24" s="70"/>
      <c r="Y24" s="103">
        <f t="shared" si="2"/>
        <v>97.0445229418567</v>
      </c>
      <c r="Z24" s="103"/>
      <c r="AA24" s="103"/>
      <c r="AB24" s="49">
        <v>8787646</v>
      </c>
      <c r="AC24" s="50"/>
      <c r="AD24" s="50"/>
      <c r="AE24" s="51"/>
      <c r="AF24" s="52">
        <v>95.3</v>
      </c>
      <c r="AG24" s="53"/>
      <c r="AH24" s="54"/>
    </row>
    <row r="25" spans="1:34" s="20" customFormat="1" ht="20.25" customHeight="1">
      <c r="A25" s="137" t="s">
        <v>15</v>
      </c>
      <c r="B25" s="123"/>
      <c r="C25" s="123"/>
      <c r="D25" s="123"/>
      <c r="E25" s="123"/>
      <c r="F25" s="123"/>
      <c r="G25" s="49">
        <v>4567640</v>
      </c>
      <c r="H25" s="50"/>
      <c r="I25" s="50"/>
      <c r="J25" s="51"/>
      <c r="K25" s="52">
        <v>109.8</v>
      </c>
      <c r="L25" s="53"/>
      <c r="M25" s="54"/>
      <c r="N25" s="49">
        <v>3995179</v>
      </c>
      <c r="O25" s="50"/>
      <c r="P25" s="50"/>
      <c r="Q25" s="51"/>
      <c r="R25" s="52">
        <f t="shared" si="0"/>
        <v>87.46702892522178</v>
      </c>
      <c r="S25" s="108"/>
      <c r="T25" s="109"/>
      <c r="U25" s="70">
        <v>3742283</v>
      </c>
      <c r="V25" s="70"/>
      <c r="W25" s="70"/>
      <c r="X25" s="70"/>
      <c r="Y25" s="103">
        <f t="shared" si="2"/>
        <v>93.66997073222501</v>
      </c>
      <c r="Z25" s="103"/>
      <c r="AA25" s="103"/>
      <c r="AB25" s="49">
        <v>4054457</v>
      </c>
      <c r="AC25" s="50"/>
      <c r="AD25" s="50"/>
      <c r="AE25" s="51"/>
      <c r="AF25" s="52">
        <v>108.3</v>
      </c>
      <c r="AG25" s="53"/>
      <c r="AH25" s="54"/>
    </row>
    <row r="26" spans="1:34" s="23" customFormat="1" ht="20.25" customHeight="1">
      <c r="A26" s="137" t="s">
        <v>16</v>
      </c>
      <c r="B26" s="123"/>
      <c r="C26" s="123"/>
      <c r="D26" s="123"/>
      <c r="E26" s="123"/>
      <c r="F26" s="123"/>
      <c r="G26" s="49">
        <v>2487559</v>
      </c>
      <c r="H26" s="50"/>
      <c r="I26" s="50"/>
      <c r="J26" s="51"/>
      <c r="K26" s="52">
        <v>119.4</v>
      </c>
      <c r="L26" s="53"/>
      <c r="M26" s="54"/>
      <c r="N26" s="49">
        <v>2519302</v>
      </c>
      <c r="O26" s="50"/>
      <c r="P26" s="50"/>
      <c r="Q26" s="51"/>
      <c r="R26" s="52">
        <f t="shared" si="0"/>
        <v>101.27607023592205</v>
      </c>
      <c r="S26" s="108"/>
      <c r="T26" s="109"/>
      <c r="U26" s="70">
        <v>2471787</v>
      </c>
      <c r="V26" s="70"/>
      <c r="W26" s="70"/>
      <c r="X26" s="70"/>
      <c r="Y26" s="103">
        <f t="shared" si="2"/>
        <v>98.11396172431887</v>
      </c>
      <c r="Z26" s="103"/>
      <c r="AA26" s="103"/>
      <c r="AB26" s="49">
        <v>2418995</v>
      </c>
      <c r="AC26" s="50"/>
      <c r="AD26" s="50"/>
      <c r="AE26" s="51"/>
      <c r="AF26" s="52">
        <v>97.9</v>
      </c>
      <c r="AG26" s="53"/>
      <c r="AH26" s="54"/>
    </row>
    <row r="27" spans="1:34" s="20" customFormat="1" ht="20.25" customHeight="1">
      <c r="A27" s="137" t="s">
        <v>0</v>
      </c>
      <c r="B27" s="123"/>
      <c r="C27" s="123"/>
      <c r="D27" s="123"/>
      <c r="E27" s="123"/>
      <c r="F27" s="123"/>
      <c r="G27" s="49">
        <v>1561838</v>
      </c>
      <c r="H27" s="50"/>
      <c r="I27" s="50"/>
      <c r="J27" s="51"/>
      <c r="K27" s="52">
        <v>94.9</v>
      </c>
      <c r="L27" s="53"/>
      <c r="M27" s="54"/>
      <c r="N27" s="49">
        <v>1508914</v>
      </c>
      <c r="O27" s="50"/>
      <c r="P27" s="50"/>
      <c r="Q27" s="51"/>
      <c r="R27" s="52">
        <f t="shared" si="0"/>
        <v>96.61142832995483</v>
      </c>
      <c r="S27" s="108"/>
      <c r="T27" s="109"/>
      <c r="U27" s="70">
        <v>1436879</v>
      </c>
      <c r="V27" s="70"/>
      <c r="W27" s="70"/>
      <c r="X27" s="70"/>
      <c r="Y27" s="103">
        <f t="shared" si="2"/>
        <v>95.22603673900566</v>
      </c>
      <c r="Z27" s="103"/>
      <c r="AA27" s="103"/>
      <c r="AB27" s="49">
        <v>1384535</v>
      </c>
      <c r="AC27" s="50"/>
      <c r="AD27" s="50"/>
      <c r="AE27" s="51"/>
      <c r="AF27" s="52">
        <v>96.4</v>
      </c>
      <c r="AG27" s="53"/>
      <c r="AH27" s="54"/>
    </row>
    <row r="28" spans="1:34" s="20" customFormat="1" ht="20.25" customHeight="1">
      <c r="A28" s="137" t="s">
        <v>19</v>
      </c>
      <c r="B28" s="123"/>
      <c r="C28" s="123"/>
      <c r="D28" s="123"/>
      <c r="E28" s="123"/>
      <c r="F28" s="123"/>
      <c r="G28" s="49">
        <v>4903426</v>
      </c>
      <c r="H28" s="50"/>
      <c r="I28" s="50"/>
      <c r="J28" s="51"/>
      <c r="K28" s="52">
        <v>94.7</v>
      </c>
      <c r="L28" s="53"/>
      <c r="M28" s="54"/>
      <c r="N28" s="49">
        <v>4870070</v>
      </c>
      <c r="O28" s="50"/>
      <c r="P28" s="50"/>
      <c r="Q28" s="51"/>
      <c r="R28" s="52">
        <f>N28/G28*100</f>
        <v>99.31974093215642</v>
      </c>
      <c r="S28" s="108"/>
      <c r="T28" s="109"/>
      <c r="U28" s="70">
        <v>4614146</v>
      </c>
      <c r="V28" s="70"/>
      <c r="W28" s="70"/>
      <c r="X28" s="70"/>
      <c r="Y28" s="103">
        <f>SUM(U28/N28)*100</f>
        <v>94.74496259807353</v>
      </c>
      <c r="Z28" s="103"/>
      <c r="AA28" s="103"/>
      <c r="AB28" s="49">
        <v>4200583</v>
      </c>
      <c r="AC28" s="50"/>
      <c r="AD28" s="50"/>
      <c r="AE28" s="51"/>
      <c r="AF28" s="52">
        <v>91</v>
      </c>
      <c r="AG28" s="53"/>
      <c r="AH28" s="54"/>
    </row>
    <row r="29" spans="1:34" s="23" customFormat="1" ht="20.25" customHeight="1">
      <c r="A29" s="137" t="s">
        <v>20</v>
      </c>
      <c r="B29" s="123"/>
      <c r="C29" s="123"/>
      <c r="D29" s="123"/>
      <c r="E29" s="123"/>
      <c r="F29" s="123"/>
      <c r="G29" s="49">
        <v>8239497</v>
      </c>
      <c r="H29" s="50"/>
      <c r="I29" s="50"/>
      <c r="J29" s="51"/>
      <c r="K29" s="52">
        <v>98.9</v>
      </c>
      <c r="L29" s="53"/>
      <c r="M29" s="54"/>
      <c r="N29" s="49">
        <v>7979609</v>
      </c>
      <c r="O29" s="50"/>
      <c r="P29" s="50"/>
      <c r="Q29" s="51"/>
      <c r="R29" s="52">
        <f>N29/G29*100</f>
        <v>96.84582687511143</v>
      </c>
      <c r="S29" s="108"/>
      <c r="T29" s="109"/>
      <c r="U29" s="70">
        <v>8112583</v>
      </c>
      <c r="V29" s="70"/>
      <c r="W29" s="70"/>
      <c r="X29" s="70"/>
      <c r="Y29" s="103">
        <f>SUM(U29/N29)*100</f>
        <v>101.66642250265645</v>
      </c>
      <c r="Z29" s="103"/>
      <c r="AA29" s="103"/>
      <c r="AB29" s="49">
        <v>7051213</v>
      </c>
      <c r="AC29" s="50"/>
      <c r="AD29" s="50"/>
      <c r="AE29" s="51"/>
      <c r="AF29" s="52">
        <v>86.9</v>
      </c>
      <c r="AG29" s="53"/>
      <c r="AH29" s="54"/>
    </row>
    <row r="30" spans="1:34" s="20" customFormat="1" ht="20.25" customHeight="1">
      <c r="A30" s="137" t="s">
        <v>17</v>
      </c>
      <c r="B30" s="123"/>
      <c r="C30" s="123"/>
      <c r="D30" s="123"/>
      <c r="E30" s="123"/>
      <c r="F30" s="123"/>
      <c r="G30" s="49">
        <v>18388298</v>
      </c>
      <c r="H30" s="50"/>
      <c r="I30" s="50"/>
      <c r="J30" s="51"/>
      <c r="K30" s="52">
        <v>100.9</v>
      </c>
      <c r="L30" s="53"/>
      <c r="M30" s="54"/>
      <c r="N30" s="49">
        <v>18479822</v>
      </c>
      <c r="O30" s="50"/>
      <c r="P30" s="50"/>
      <c r="Q30" s="51"/>
      <c r="R30" s="52">
        <f t="shared" si="0"/>
        <v>100.49772958867645</v>
      </c>
      <c r="S30" s="108"/>
      <c r="T30" s="109"/>
      <c r="U30" s="70">
        <v>18603088</v>
      </c>
      <c r="V30" s="70"/>
      <c r="W30" s="70"/>
      <c r="X30" s="70"/>
      <c r="Y30" s="103">
        <f t="shared" si="2"/>
        <v>100.66703023438212</v>
      </c>
      <c r="Z30" s="103"/>
      <c r="AA30" s="103"/>
      <c r="AB30" s="49">
        <v>18523075</v>
      </c>
      <c r="AC30" s="50"/>
      <c r="AD30" s="50"/>
      <c r="AE30" s="51"/>
      <c r="AF30" s="52">
        <v>99.6</v>
      </c>
      <c r="AG30" s="53"/>
      <c r="AH30" s="54"/>
    </row>
    <row r="31" spans="1:34" s="23" customFormat="1" ht="20.25" customHeight="1">
      <c r="A31" s="137" t="s">
        <v>18</v>
      </c>
      <c r="B31" s="123"/>
      <c r="C31" s="123"/>
      <c r="D31" s="123"/>
      <c r="E31" s="123"/>
      <c r="F31" s="123"/>
      <c r="G31" s="49">
        <v>1213</v>
      </c>
      <c r="H31" s="50"/>
      <c r="I31" s="50"/>
      <c r="J31" s="51"/>
      <c r="K31" s="52">
        <v>108.4</v>
      </c>
      <c r="L31" s="53"/>
      <c r="M31" s="54"/>
      <c r="N31" s="49">
        <v>1230</v>
      </c>
      <c r="O31" s="50"/>
      <c r="P31" s="50"/>
      <c r="Q31" s="51"/>
      <c r="R31" s="52">
        <f t="shared" si="0"/>
        <v>101.40148392415497</v>
      </c>
      <c r="S31" s="108"/>
      <c r="T31" s="109"/>
      <c r="U31" s="70">
        <v>1130</v>
      </c>
      <c r="V31" s="70"/>
      <c r="W31" s="70"/>
      <c r="X31" s="70"/>
      <c r="Y31" s="103">
        <f t="shared" si="2"/>
        <v>91.869918699187</v>
      </c>
      <c r="Z31" s="103"/>
      <c r="AA31" s="103"/>
      <c r="AB31" s="49">
        <v>1127</v>
      </c>
      <c r="AC31" s="50"/>
      <c r="AD31" s="50"/>
      <c r="AE31" s="51"/>
      <c r="AF31" s="52">
        <v>99.7</v>
      </c>
      <c r="AG31" s="53"/>
      <c r="AH31" s="54"/>
    </row>
    <row r="32" spans="1:34" s="20" customFormat="1" ht="20.25" customHeight="1">
      <c r="A32" s="137" t="s">
        <v>90</v>
      </c>
      <c r="B32" s="123"/>
      <c r="C32" s="123"/>
      <c r="D32" s="123"/>
      <c r="E32" s="123"/>
      <c r="F32" s="123"/>
      <c r="G32" s="49">
        <v>0</v>
      </c>
      <c r="H32" s="50"/>
      <c r="I32" s="50"/>
      <c r="J32" s="51"/>
      <c r="K32" s="52" t="s">
        <v>91</v>
      </c>
      <c r="L32" s="53"/>
      <c r="M32" s="54"/>
      <c r="N32" s="49">
        <v>0</v>
      </c>
      <c r="O32" s="50"/>
      <c r="P32" s="50"/>
      <c r="Q32" s="51"/>
      <c r="R32" s="52" t="s">
        <v>91</v>
      </c>
      <c r="S32" s="108"/>
      <c r="T32" s="109"/>
      <c r="U32" s="70">
        <v>0</v>
      </c>
      <c r="V32" s="70"/>
      <c r="W32" s="70"/>
      <c r="X32" s="70"/>
      <c r="Y32" s="52" t="s">
        <v>96</v>
      </c>
      <c r="Z32" s="53"/>
      <c r="AA32" s="54"/>
      <c r="AB32" s="49">
        <v>0</v>
      </c>
      <c r="AC32" s="50"/>
      <c r="AD32" s="50"/>
      <c r="AE32" s="51"/>
      <c r="AF32" s="52" t="s">
        <v>91</v>
      </c>
      <c r="AG32" s="53"/>
      <c r="AH32" s="54"/>
    </row>
    <row r="33" spans="1:34" s="23" customFormat="1" ht="20.25" customHeight="1">
      <c r="A33" s="137" t="s">
        <v>25</v>
      </c>
      <c r="B33" s="123"/>
      <c r="C33" s="123"/>
      <c r="D33" s="123"/>
      <c r="E33" s="123"/>
      <c r="F33" s="123"/>
      <c r="G33" s="49" t="s">
        <v>91</v>
      </c>
      <c r="H33" s="50"/>
      <c r="I33" s="50"/>
      <c r="J33" s="51"/>
      <c r="K33" s="52" t="s">
        <v>91</v>
      </c>
      <c r="L33" s="53"/>
      <c r="M33" s="54"/>
      <c r="N33" s="49" t="s">
        <v>91</v>
      </c>
      <c r="O33" s="50"/>
      <c r="P33" s="50"/>
      <c r="Q33" s="51"/>
      <c r="R33" s="52" t="s">
        <v>91</v>
      </c>
      <c r="S33" s="108"/>
      <c r="T33" s="109"/>
      <c r="U33" s="70" t="s">
        <v>91</v>
      </c>
      <c r="V33" s="70"/>
      <c r="W33" s="70"/>
      <c r="X33" s="70"/>
      <c r="Y33" s="71" t="s">
        <v>91</v>
      </c>
      <c r="Z33" s="71"/>
      <c r="AA33" s="71"/>
      <c r="AB33" s="49" t="s">
        <v>91</v>
      </c>
      <c r="AC33" s="50"/>
      <c r="AD33" s="50"/>
      <c r="AE33" s="51"/>
      <c r="AF33" s="52" t="s">
        <v>91</v>
      </c>
      <c r="AG33" s="53"/>
      <c r="AH33" s="54"/>
    </row>
    <row r="34" spans="1:34" s="20" customFormat="1" ht="20.25" customHeight="1">
      <c r="A34" s="116" t="s">
        <v>88</v>
      </c>
      <c r="B34" s="117"/>
      <c r="C34" s="117"/>
      <c r="D34" s="117"/>
      <c r="E34" s="117"/>
      <c r="F34" s="118"/>
      <c r="G34" s="58">
        <f>G28+G29</f>
        <v>13142923</v>
      </c>
      <c r="H34" s="59"/>
      <c r="I34" s="59"/>
      <c r="J34" s="60"/>
      <c r="K34" s="64">
        <v>97.3</v>
      </c>
      <c r="L34" s="65"/>
      <c r="M34" s="66"/>
      <c r="N34" s="58">
        <f>N28+N29</f>
        <v>12849679</v>
      </c>
      <c r="O34" s="59"/>
      <c r="P34" s="59"/>
      <c r="Q34" s="60"/>
      <c r="R34" s="64">
        <f>N34/G34*100</f>
        <v>97.76880683239185</v>
      </c>
      <c r="S34" s="108"/>
      <c r="T34" s="109"/>
      <c r="U34" s="58">
        <f>U28+U29</f>
        <v>12726729</v>
      </c>
      <c r="V34" s="59"/>
      <c r="W34" s="59"/>
      <c r="X34" s="60"/>
      <c r="Y34" s="64">
        <f>SUM(U34/N34)*100</f>
        <v>99.04316675926302</v>
      </c>
      <c r="Z34" s="65"/>
      <c r="AA34" s="66"/>
      <c r="AB34" s="58">
        <f>AB28+AB29</f>
        <v>11251796</v>
      </c>
      <c r="AC34" s="59"/>
      <c r="AD34" s="59"/>
      <c r="AE34" s="60"/>
      <c r="AF34" s="64">
        <v>88.4</v>
      </c>
      <c r="AG34" s="65"/>
      <c r="AH34" s="66"/>
    </row>
    <row r="35" spans="1:34" s="20" customFormat="1" ht="20.25" customHeight="1">
      <c r="A35" s="137" t="s">
        <v>21</v>
      </c>
      <c r="B35" s="123"/>
      <c r="C35" s="123"/>
      <c r="D35" s="123"/>
      <c r="E35" s="123"/>
      <c r="F35" s="123"/>
      <c r="G35" s="49" t="s">
        <v>91</v>
      </c>
      <c r="H35" s="50"/>
      <c r="I35" s="50"/>
      <c r="J35" s="51"/>
      <c r="K35" s="52" t="s">
        <v>91</v>
      </c>
      <c r="L35" s="53"/>
      <c r="M35" s="54"/>
      <c r="N35" s="49" t="s">
        <v>91</v>
      </c>
      <c r="O35" s="50"/>
      <c r="P35" s="50"/>
      <c r="Q35" s="51"/>
      <c r="R35" s="52" t="s">
        <v>91</v>
      </c>
      <c r="S35" s="108"/>
      <c r="T35" s="109"/>
      <c r="U35" s="70" t="s">
        <v>91</v>
      </c>
      <c r="V35" s="70"/>
      <c r="W35" s="70"/>
      <c r="X35" s="70"/>
      <c r="Y35" s="103" t="s">
        <v>91</v>
      </c>
      <c r="Z35" s="103"/>
      <c r="AA35" s="103"/>
      <c r="AB35" s="49" t="s">
        <v>91</v>
      </c>
      <c r="AC35" s="50"/>
      <c r="AD35" s="50"/>
      <c r="AE35" s="51"/>
      <c r="AF35" s="52" t="s">
        <v>91</v>
      </c>
      <c r="AG35" s="53"/>
      <c r="AH35" s="54"/>
    </row>
    <row r="36" spans="1:34" s="20" customFormat="1" ht="20.25" customHeight="1">
      <c r="A36" s="148" t="s">
        <v>81</v>
      </c>
      <c r="B36" s="149"/>
      <c r="C36" s="149"/>
      <c r="D36" s="149"/>
      <c r="E36" s="149"/>
      <c r="F36" s="150"/>
      <c r="G36" s="49" t="s">
        <v>91</v>
      </c>
      <c r="H36" s="50"/>
      <c r="I36" s="50"/>
      <c r="J36" s="51"/>
      <c r="K36" s="52" t="s">
        <v>91</v>
      </c>
      <c r="L36" s="53"/>
      <c r="M36" s="54"/>
      <c r="N36" s="49" t="s">
        <v>91</v>
      </c>
      <c r="O36" s="50"/>
      <c r="P36" s="50"/>
      <c r="Q36" s="51"/>
      <c r="R36" s="52" t="s">
        <v>91</v>
      </c>
      <c r="S36" s="108"/>
      <c r="T36" s="109"/>
      <c r="U36" s="70" t="s">
        <v>91</v>
      </c>
      <c r="V36" s="70"/>
      <c r="W36" s="70"/>
      <c r="X36" s="70"/>
      <c r="Y36" s="103" t="s">
        <v>91</v>
      </c>
      <c r="Z36" s="103"/>
      <c r="AA36" s="103"/>
      <c r="AB36" s="49" t="s">
        <v>91</v>
      </c>
      <c r="AC36" s="50"/>
      <c r="AD36" s="50"/>
      <c r="AE36" s="51"/>
      <c r="AF36" s="52" t="s">
        <v>91</v>
      </c>
      <c r="AG36" s="53"/>
      <c r="AH36" s="54"/>
    </row>
    <row r="37" spans="1:34" s="20" customFormat="1" ht="20.25" customHeight="1">
      <c r="A37" s="116" t="s">
        <v>89</v>
      </c>
      <c r="B37" s="117"/>
      <c r="C37" s="117"/>
      <c r="D37" s="117"/>
      <c r="E37" s="117"/>
      <c r="F37" s="118"/>
      <c r="G37" s="58">
        <f>G39+G40+G41</f>
        <v>499700</v>
      </c>
      <c r="H37" s="59"/>
      <c r="I37" s="59"/>
      <c r="J37" s="60"/>
      <c r="K37" s="64">
        <v>88.2</v>
      </c>
      <c r="L37" s="65"/>
      <c r="M37" s="66"/>
      <c r="N37" s="58">
        <f>N39+N40+N41</f>
        <v>86768</v>
      </c>
      <c r="O37" s="59"/>
      <c r="P37" s="59"/>
      <c r="Q37" s="60"/>
      <c r="R37" s="64">
        <f>N37/G37*100</f>
        <v>17.36401841104663</v>
      </c>
      <c r="S37" s="108"/>
      <c r="T37" s="109"/>
      <c r="U37" s="58">
        <f>U39+U40+U41</f>
        <v>33514</v>
      </c>
      <c r="V37" s="59"/>
      <c r="W37" s="59"/>
      <c r="X37" s="60"/>
      <c r="Y37" s="64">
        <f>SUM(U37/N37)*100</f>
        <v>38.624838650193624</v>
      </c>
      <c r="Z37" s="65"/>
      <c r="AA37" s="66"/>
      <c r="AB37" s="58">
        <f>AB39+AB40+AB41</f>
        <v>30973</v>
      </c>
      <c r="AC37" s="59"/>
      <c r="AD37" s="59"/>
      <c r="AE37" s="60"/>
      <c r="AF37" s="64">
        <v>92.4</v>
      </c>
      <c r="AG37" s="65"/>
      <c r="AH37" s="66"/>
    </row>
    <row r="38" spans="1:34" s="20" customFormat="1" ht="20.25" customHeight="1">
      <c r="A38" s="137" t="s">
        <v>22</v>
      </c>
      <c r="B38" s="123"/>
      <c r="C38" s="123"/>
      <c r="D38" s="123"/>
      <c r="E38" s="123"/>
      <c r="F38" s="123"/>
      <c r="G38" s="49" t="s">
        <v>91</v>
      </c>
      <c r="H38" s="50"/>
      <c r="I38" s="50"/>
      <c r="J38" s="51"/>
      <c r="K38" s="52" t="s">
        <v>91</v>
      </c>
      <c r="L38" s="53"/>
      <c r="M38" s="54"/>
      <c r="N38" s="49" t="s">
        <v>91</v>
      </c>
      <c r="O38" s="50"/>
      <c r="P38" s="50"/>
      <c r="Q38" s="51"/>
      <c r="R38" s="52" t="s">
        <v>91</v>
      </c>
      <c r="S38" s="108"/>
      <c r="T38" s="109"/>
      <c r="U38" s="70" t="s">
        <v>91</v>
      </c>
      <c r="V38" s="70"/>
      <c r="W38" s="70"/>
      <c r="X38" s="70"/>
      <c r="Y38" s="103" t="s">
        <v>91</v>
      </c>
      <c r="Z38" s="103"/>
      <c r="AA38" s="103"/>
      <c r="AB38" s="49" t="s">
        <v>91</v>
      </c>
      <c r="AC38" s="50"/>
      <c r="AD38" s="50"/>
      <c r="AE38" s="51"/>
      <c r="AF38" s="52" t="s">
        <v>91</v>
      </c>
      <c r="AG38" s="53"/>
      <c r="AH38" s="54"/>
    </row>
    <row r="39" spans="1:34" s="23" customFormat="1" ht="20.25" customHeight="1">
      <c r="A39" s="151" t="s">
        <v>6</v>
      </c>
      <c r="B39" s="152"/>
      <c r="C39" s="152"/>
      <c r="D39" s="152"/>
      <c r="E39" s="106" t="s">
        <v>94</v>
      </c>
      <c r="F39" s="107"/>
      <c r="G39" s="49">
        <v>466167</v>
      </c>
      <c r="H39" s="50"/>
      <c r="I39" s="50"/>
      <c r="J39" s="51"/>
      <c r="K39" s="52">
        <v>87.6</v>
      </c>
      <c r="L39" s="53"/>
      <c r="M39" s="54"/>
      <c r="N39" s="49">
        <v>54109</v>
      </c>
      <c r="O39" s="50"/>
      <c r="P39" s="50"/>
      <c r="Q39" s="51"/>
      <c r="R39" s="67">
        <f>N39/G39*100</f>
        <v>11.607213723837166</v>
      </c>
      <c r="S39" s="108"/>
      <c r="T39" s="109"/>
      <c r="U39" s="70">
        <v>2434</v>
      </c>
      <c r="V39" s="70"/>
      <c r="W39" s="70"/>
      <c r="X39" s="70"/>
      <c r="Y39" s="52">
        <f>SUM(U39/N39)*100</f>
        <v>4.498327450146926</v>
      </c>
      <c r="Z39" s="53"/>
      <c r="AA39" s="54"/>
      <c r="AB39" s="49">
        <v>877</v>
      </c>
      <c r="AC39" s="50"/>
      <c r="AD39" s="50"/>
      <c r="AE39" s="51"/>
      <c r="AF39" s="52">
        <v>36</v>
      </c>
      <c r="AG39" s="53"/>
      <c r="AH39" s="54"/>
    </row>
    <row r="40" spans="1:34" s="20" customFormat="1" ht="20.25" customHeight="1">
      <c r="A40" s="104" t="s">
        <v>23</v>
      </c>
      <c r="B40" s="105"/>
      <c r="C40" s="105"/>
      <c r="D40" s="105"/>
      <c r="E40" s="106" t="s">
        <v>94</v>
      </c>
      <c r="F40" s="107"/>
      <c r="G40" s="49">
        <v>19528</v>
      </c>
      <c r="H40" s="50"/>
      <c r="I40" s="50"/>
      <c r="J40" s="51"/>
      <c r="K40" s="52">
        <v>99.7</v>
      </c>
      <c r="L40" s="53"/>
      <c r="M40" s="54"/>
      <c r="N40" s="49">
        <v>18983</v>
      </c>
      <c r="O40" s="50"/>
      <c r="P40" s="50"/>
      <c r="Q40" s="51"/>
      <c r="R40" s="52">
        <f>N40/G40*100</f>
        <v>97.20913560016386</v>
      </c>
      <c r="S40" s="108"/>
      <c r="T40" s="109"/>
      <c r="U40" s="70">
        <v>18000</v>
      </c>
      <c r="V40" s="70"/>
      <c r="W40" s="70"/>
      <c r="X40" s="70"/>
      <c r="Y40" s="103">
        <f>SUM(U40/N40)*100</f>
        <v>94.82168255807828</v>
      </c>
      <c r="Z40" s="103"/>
      <c r="AA40" s="103"/>
      <c r="AB40" s="49">
        <v>17371</v>
      </c>
      <c r="AC40" s="50"/>
      <c r="AD40" s="50"/>
      <c r="AE40" s="51"/>
      <c r="AF40" s="52">
        <v>96.5</v>
      </c>
      <c r="AG40" s="53"/>
      <c r="AH40" s="54"/>
    </row>
    <row r="41" spans="1:34" s="20" customFormat="1" ht="20.25" customHeight="1">
      <c r="A41" s="104" t="s">
        <v>24</v>
      </c>
      <c r="B41" s="105"/>
      <c r="C41" s="105"/>
      <c r="D41" s="105"/>
      <c r="E41" s="106" t="s">
        <v>95</v>
      </c>
      <c r="F41" s="107"/>
      <c r="G41" s="49">
        <v>14005</v>
      </c>
      <c r="H41" s="50"/>
      <c r="I41" s="50"/>
      <c r="J41" s="51"/>
      <c r="K41" s="52">
        <v>98.7</v>
      </c>
      <c r="L41" s="53"/>
      <c r="M41" s="54"/>
      <c r="N41" s="49">
        <v>13676</v>
      </c>
      <c r="O41" s="50"/>
      <c r="P41" s="50"/>
      <c r="Q41" s="51"/>
      <c r="R41" s="52">
        <f>N41/G41*100</f>
        <v>97.65083898607641</v>
      </c>
      <c r="S41" s="108"/>
      <c r="T41" s="109"/>
      <c r="U41" s="70">
        <v>13080</v>
      </c>
      <c r="V41" s="70"/>
      <c r="W41" s="70"/>
      <c r="X41" s="70"/>
      <c r="Y41" s="103">
        <f>SUM(U41/N41)*100</f>
        <v>95.64200058496637</v>
      </c>
      <c r="Z41" s="103"/>
      <c r="AA41" s="103"/>
      <c r="AB41" s="49">
        <v>12725</v>
      </c>
      <c r="AC41" s="50"/>
      <c r="AD41" s="50"/>
      <c r="AE41" s="51"/>
      <c r="AF41" s="52">
        <v>97.3</v>
      </c>
      <c r="AG41" s="53"/>
      <c r="AH41" s="54"/>
    </row>
    <row r="42" spans="1:34" s="20" customFormat="1" ht="20.25" customHeight="1">
      <c r="A42" s="104" t="s">
        <v>20</v>
      </c>
      <c r="B42" s="105"/>
      <c r="C42" s="105"/>
      <c r="D42" s="105"/>
      <c r="E42" s="106" t="s">
        <v>95</v>
      </c>
      <c r="F42" s="107"/>
      <c r="G42" s="49" t="s">
        <v>91</v>
      </c>
      <c r="H42" s="50"/>
      <c r="I42" s="50"/>
      <c r="J42" s="51"/>
      <c r="K42" s="52" t="s">
        <v>91</v>
      </c>
      <c r="L42" s="53"/>
      <c r="M42" s="54"/>
      <c r="N42" s="49" t="s">
        <v>91</v>
      </c>
      <c r="O42" s="50"/>
      <c r="P42" s="50"/>
      <c r="Q42" s="51"/>
      <c r="R42" s="52" t="s">
        <v>91</v>
      </c>
      <c r="S42" s="108"/>
      <c r="T42" s="109"/>
      <c r="U42" s="70" t="s">
        <v>91</v>
      </c>
      <c r="V42" s="70"/>
      <c r="W42" s="70"/>
      <c r="X42" s="70"/>
      <c r="Y42" s="103" t="s">
        <v>91</v>
      </c>
      <c r="Z42" s="103"/>
      <c r="AA42" s="103"/>
      <c r="AB42" s="70" t="s">
        <v>91</v>
      </c>
      <c r="AC42" s="70"/>
      <c r="AD42" s="70"/>
      <c r="AE42" s="70"/>
      <c r="AF42" s="71" t="s">
        <v>91</v>
      </c>
      <c r="AG42" s="71"/>
      <c r="AH42" s="71"/>
    </row>
    <row r="43" spans="1:34" s="20" customFormat="1" ht="20.25" customHeight="1">
      <c r="A43" s="144" t="s">
        <v>26</v>
      </c>
      <c r="B43" s="145"/>
      <c r="C43" s="145"/>
      <c r="D43" s="145"/>
      <c r="E43" s="146"/>
      <c r="F43" s="40" t="s">
        <v>29</v>
      </c>
      <c r="G43" s="58">
        <f>G7+G34+G37</f>
        <v>112389119</v>
      </c>
      <c r="H43" s="59"/>
      <c r="I43" s="59"/>
      <c r="J43" s="60"/>
      <c r="K43" s="64">
        <v>100.4</v>
      </c>
      <c r="L43" s="65"/>
      <c r="M43" s="66"/>
      <c r="N43" s="58">
        <f>N7+N34+N37</f>
        <v>124961289</v>
      </c>
      <c r="O43" s="59"/>
      <c r="P43" s="59"/>
      <c r="Q43" s="60"/>
      <c r="R43" s="64">
        <f>N43/G43*100</f>
        <v>111.18628752664215</v>
      </c>
      <c r="S43" s="108"/>
      <c r="T43" s="109"/>
      <c r="U43" s="121">
        <f>U7+U34+U37</f>
        <v>118157462</v>
      </c>
      <c r="V43" s="121"/>
      <c r="W43" s="121"/>
      <c r="X43" s="121"/>
      <c r="Y43" s="143">
        <f>SUM(U43/N43)*100</f>
        <v>94.55525222695165</v>
      </c>
      <c r="Z43" s="143"/>
      <c r="AA43" s="143"/>
      <c r="AB43" s="58">
        <f>AB7+AB34+AB37</f>
        <v>98696211</v>
      </c>
      <c r="AC43" s="59"/>
      <c r="AD43" s="59"/>
      <c r="AE43" s="60"/>
      <c r="AF43" s="64">
        <v>83.5</v>
      </c>
      <c r="AG43" s="65"/>
      <c r="AH43" s="66"/>
    </row>
    <row r="44" spans="1:34" s="23" customFormat="1" ht="20.25" customHeight="1">
      <c r="A44" s="137" t="s">
        <v>27</v>
      </c>
      <c r="B44" s="123"/>
      <c r="C44" s="123"/>
      <c r="D44" s="123"/>
      <c r="E44" s="147"/>
      <c r="F44" s="24" t="s">
        <v>59</v>
      </c>
      <c r="G44" s="49">
        <v>118166510</v>
      </c>
      <c r="H44" s="50"/>
      <c r="I44" s="50"/>
      <c r="J44" s="51"/>
      <c r="K44" s="52">
        <v>100.1</v>
      </c>
      <c r="L44" s="53"/>
      <c r="M44" s="54"/>
      <c r="N44" s="49">
        <v>132228349</v>
      </c>
      <c r="O44" s="50"/>
      <c r="P44" s="50"/>
      <c r="Q44" s="51"/>
      <c r="R44" s="142">
        <f>N44/G44*100</f>
        <v>111.9000205726648</v>
      </c>
      <c r="S44" s="108"/>
      <c r="T44" s="109"/>
      <c r="U44" s="70">
        <v>125868235</v>
      </c>
      <c r="V44" s="70"/>
      <c r="W44" s="70"/>
      <c r="X44" s="70"/>
      <c r="Y44" s="103">
        <f>SUM(U44/N44)*100</f>
        <v>95.19005262630935</v>
      </c>
      <c r="Z44" s="103"/>
      <c r="AA44" s="103"/>
      <c r="AB44" s="49">
        <v>105698561</v>
      </c>
      <c r="AC44" s="50"/>
      <c r="AD44" s="50"/>
      <c r="AE44" s="51"/>
      <c r="AF44" s="52">
        <v>84</v>
      </c>
      <c r="AG44" s="53"/>
      <c r="AH44" s="54"/>
    </row>
    <row r="45" spans="1:34" s="20" customFormat="1" ht="20.25" customHeight="1">
      <c r="A45" s="137" t="s">
        <v>34</v>
      </c>
      <c r="B45" s="123"/>
      <c r="C45" s="123"/>
      <c r="D45" s="147"/>
      <c r="E45" s="153" t="s">
        <v>60</v>
      </c>
      <c r="F45" s="154"/>
      <c r="G45" s="67">
        <f>SUM(G43/G44)*100</f>
        <v>95.11080508343693</v>
      </c>
      <c r="H45" s="68"/>
      <c r="I45" s="68"/>
      <c r="J45" s="69"/>
      <c r="K45" s="52" t="s">
        <v>91</v>
      </c>
      <c r="L45" s="53"/>
      <c r="M45" s="54"/>
      <c r="N45" s="67">
        <f>SUM(N43/N44)*100</f>
        <v>94.50415886233291</v>
      </c>
      <c r="O45" s="68"/>
      <c r="P45" s="68"/>
      <c r="Q45" s="69"/>
      <c r="R45" s="52" t="s">
        <v>91</v>
      </c>
      <c r="S45" s="108"/>
      <c r="T45" s="109"/>
      <c r="U45" s="103">
        <f>SUM(U43/U44)*100</f>
        <v>93.87393252952184</v>
      </c>
      <c r="V45" s="103"/>
      <c r="W45" s="103"/>
      <c r="X45" s="103"/>
      <c r="Y45" s="103" t="s">
        <v>91</v>
      </c>
      <c r="Z45" s="103"/>
      <c r="AA45" s="103"/>
      <c r="AB45" s="67">
        <f>SUM(AB43/AB44)*100</f>
        <v>93.37516997984486</v>
      </c>
      <c r="AC45" s="68"/>
      <c r="AD45" s="68"/>
      <c r="AE45" s="69"/>
      <c r="AF45" s="52" t="s">
        <v>91</v>
      </c>
      <c r="AG45" s="53"/>
      <c r="AH45" s="54"/>
    </row>
    <row r="46" spans="1:34" s="20" customFormat="1" ht="20.25" customHeight="1">
      <c r="A46" s="137" t="s">
        <v>35</v>
      </c>
      <c r="B46" s="123"/>
      <c r="C46" s="123"/>
      <c r="D46" s="123"/>
      <c r="E46" s="147"/>
      <c r="F46" s="24" t="s">
        <v>61</v>
      </c>
      <c r="G46" s="49">
        <v>178801887</v>
      </c>
      <c r="H46" s="50"/>
      <c r="I46" s="50"/>
      <c r="J46" s="51"/>
      <c r="K46" s="52">
        <v>109.6</v>
      </c>
      <c r="L46" s="53"/>
      <c r="M46" s="54"/>
      <c r="N46" s="49">
        <v>186342264</v>
      </c>
      <c r="O46" s="50"/>
      <c r="P46" s="50"/>
      <c r="Q46" s="51"/>
      <c r="R46" s="52">
        <f>N46/G46*100</f>
        <v>104.21716858055308</v>
      </c>
      <c r="S46" s="108"/>
      <c r="T46" s="109"/>
      <c r="U46" s="70">
        <v>176418293</v>
      </c>
      <c r="V46" s="70"/>
      <c r="W46" s="70"/>
      <c r="X46" s="70"/>
      <c r="Y46" s="103">
        <f>SUM(U46/N46)*100</f>
        <v>94.67433163740031</v>
      </c>
      <c r="Z46" s="103"/>
      <c r="AA46" s="103"/>
      <c r="AB46" s="49">
        <v>177674325</v>
      </c>
      <c r="AC46" s="50"/>
      <c r="AD46" s="50"/>
      <c r="AE46" s="51"/>
      <c r="AF46" s="52">
        <v>100.7</v>
      </c>
      <c r="AG46" s="53"/>
      <c r="AH46" s="54"/>
    </row>
    <row r="47" spans="1:34" s="23" customFormat="1" ht="20.25" customHeight="1">
      <c r="A47" s="137" t="s">
        <v>36</v>
      </c>
      <c r="B47" s="123"/>
      <c r="C47" s="123"/>
      <c r="D47" s="123"/>
      <c r="E47" s="147"/>
      <c r="F47" s="24" t="s">
        <v>62</v>
      </c>
      <c r="G47" s="49">
        <v>1440459</v>
      </c>
      <c r="H47" s="50"/>
      <c r="I47" s="50"/>
      <c r="J47" s="51"/>
      <c r="K47" s="52">
        <v>101.5</v>
      </c>
      <c r="L47" s="53"/>
      <c r="M47" s="54"/>
      <c r="N47" s="49">
        <v>1470752</v>
      </c>
      <c r="O47" s="50"/>
      <c r="P47" s="50"/>
      <c r="Q47" s="51"/>
      <c r="R47" s="52">
        <f>N47/G47*100</f>
        <v>102.1030102210476</v>
      </c>
      <c r="S47" s="108"/>
      <c r="T47" s="109"/>
      <c r="U47" s="70">
        <v>1471849</v>
      </c>
      <c r="V47" s="70"/>
      <c r="W47" s="70"/>
      <c r="X47" s="70"/>
      <c r="Y47" s="103">
        <f>SUM(U47/N47)*100</f>
        <v>100.0745876939144</v>
      </c>
      <c r="Z47" s="103"/>
      <c r="AA47" s="103"/>
      <c r="AB47" s="49">
        <v>1540087</v>
      </c>
      <c r="AC47" s="50"/>
      <c r="AD47" s="50"/>
      <c r="AE47" s="51"/>
      <c r="AF47" s="52">
        <v>104.6</v>
      </c>
      <c r="AG47" s="53"/>
      <c r="AH47" s="54"/>
    </row>
    <row r="48" spans="1:34" s="20" customFormat="1" ht="20.25" customHeight="1">
      <c r="A48" s="137" t="s">
        <v>41</v>
      </c>
      <c r="B48" s="123"/>
      <c r="C48" s="147"/>
      <c r="D48" s="153" t="s">
        <v>63</v>
      </c>
      <c r="E48" s="154"/>
      <c r="F48" s="154"/>
      <c r="G48" s="49">
        <f>SUM(G43+G46+G47)</f>
        <v>292631465</v>
      </c>
      <c r="H48" s="50"/>
      <c r="I48" s="50"/>
      <c r="J48" s="51"/>
      <c r="K48" s="52">
        <v>105.9</v>
      </c>
      <c r="L48" s="53"/>
      <c r="M48" s="54"/>
      <c r="N48" s="49">
        <v>312774305</v>
      </c>
      <c r="O48" s="50"/>
      <c r="P48" s="50"/>
      <c r="Q48" s="51"/>
      <c r="R48" s="52">
        <f>N48/G48*100</f>
        <v>106.88334728461275</v>
      </c>
      <c r="S48" s="108"/>
      <c r="T48" s="109"/>
      <c r="U48" s="70">
        <f>SUM(U43+U46+U47)</f>
        <v>296047604</v>
      </c>
      <c r="V48" s="70"/>
      <c r="W48" s="70"/>
      <c r="X48" s="70"/>
      <c r="Y48" s="103">
        <f>SUM(U48/N48)*100</f>
        <v>94.65214989447422</v>
      </c>
      <c r="Z48" s="103"/>
      <c r="AA48" s="103"/>
      <c r="AB48" s="49">
        <f>SUM(AB43+AB46+AB47)</f>
        <v>277910623</v>
      </c>
      <c r="AC48" s="50"/>
      <c r="AD48" s="50"/>
      <c r="AE48" s="51"/>
      <c r="AF48" s="52">
        <v>93.9</v>
      </c>
      <c r="AG48" s="53"/>
      <c r="AH48" s="54"/>
    </row>
    <row r="49" spans="1:34" s="20" customFormat="1" ht="20.25" customHeight="1">
      <c r="A49" s="137" t="s">
        <v>37</v>
      </c>
      <c r="B49" s="123"/>
      <c r="C49" s="123"/>
      <c r="D49" s="123"/>
      <c r="E49" s="147"/>
      <c r="F49" s="24" t="s">
        <v>64</v>
      </c>
      <c r="G49" s="49">
        <v>586600228</v>
      </c>
      <c r="H49" s="50"/>
      <c r="I49" s="50"/>
      <c r="J49" s="51"/>
      <c r="K49" s="52">
        <v>99.5</v>
      </c>
      <c r="L49" s="53"/>
      <c r="M49" s="54"/>
      <c r="N49" s="49">
        <v>587978463</v>
      </c>
      <c r="O49" s="50"/>
      <c r="P49" s="50"/>
      <c r="Q49" s="51"/>
      <c r="R49" s="52">
        <f>N49/G49*100</f>
        <v>100.23495302835101</v>
      </c>
      <c r="S49" s="108"/>
      <c r="T49" s="109"/>
      <c r="U49" s="70">
        <v>575586247</v>
      </c>
      <c r="V49" s="70"/>
      <c r="W49" s="70"/>
      <c r="X49" s="70"/>
      <c r="Y49" s="103">
        <f>SUM(U49/N49)*100</f>
        <v>97.89240307599498</v>
      </c>
      <c r="Z49" s="103"/>
      <c r="AA49" s="103"/>
      <c r="AB49" s="49">
        <v>546576343</v>
      </c>
      <c r="AC49" s="50"/>
      <c r="AD49" s="50"/>
      <c r="AE49" s="51"/>
      <c r="AF49" s="52">
        <v>95</v>
      </c>
      <c r="AG49" s="53"/>
      <c r="AH49" s="54"/>
    </row>
    <row r="50" spans="1:34" s="23" customFormat="1" ht="20.25" customHeight="1">
      <c r="A50" s="137" t="s">
        <v>38</v>
      </c>
      <c r="B50" s="123"/>
      <c r="C50" s="123"/>
      <c r="D50" s="123"/>
      <c r="E50" s="147"/>
      <c r="F50" s="24" t="s">
        <v>65</v>
      </c>
      <c r="G50" s="49">
        <v>578135827</v>
      </c>
      <c r="H50" s="50"/>
      <c r="I50" s="50"/>
      <c r="J50" s="51"/>
      <c r="K50" s="52">
        <v>99.2</v>
      </c>
      <c r="L50" s="53"/>
      <c r="M50" s="54"/>
      <c r="N50" s="49">
        <v>578231392</v>
      </c>
      <c r="O50" s="50"/>
      <c r="P50" s="50"/>
      <c r="Q50" s="51"/>
      <c r="R50" s="52">
        <f>N50/G50*100</f>
        <v>100.01652985259466</v>
      </c>
      <c r="S50" s="108"/>
      <c r="T50" s="109"/>
      <c r="U50" s="70">
        <v>566481210</v>
      </c>
      <c r="V50" s="70"/>
      <c r="W50" s="70"/>
      <c r="X50" s="70"/>
      <c r="Y50" s="103">
        <f>SUM(U50/N50)*100</f>
        <v>97.96791005079157</v>
      </c>
      <c r="Z50" s="103"/>
      <c r="AA50" s="103"/>
      <c r="AB50" s="49">
        <v>539049795</v>
      </c>
      <c r="AC50" s="50"/>
      <c r="AD50" s="50"/>
      <c r="AE50" s="51"/>
      <c r="AF50" s="52">
        <v>95.2</v>
      </c>
      <c r="AG50" s="53"/>
      <c r="AH50" s="54"/>
    </row>
    <row r="51" spans="1:34" s="20" customFormat="1" ht="11.25" customHeight="1">
      <c r="A51" s="159" t="s">
        <v>47</v>
      </c>
      <c r="B51" s="155"/>
      <c r="C51" s="165" t="s">
        <v>44</v>
      </c>
      <c r="D51" s="166"/>
      <c r="E51" s="153" t="s">
        <v>98</v>
      </c>
      <c r="F51" s="154"/>
      <c r="G51" s="72">
        <f>SUM(G43/G49)*100</f>
        <v>19.15940595236182</v>
      </c>
      <c r="H51" s="77"/>
      <c r="I51" s="77"/>
      <c r="J51" s="78"/>
      <c r="K51" s="170" t="s">
        <v>91</v>
      </c>
      <c r="L51" s="184"/>
      <c r="M51" s="185"/>
      <c r="N51" s="72">
        <f>SUM(N43/N49)*100</f>
        <v>21.25269833225167</v>
      </c>
      <c r="O51" s="77"/>
      <c r="P51" s="77"/>
      <c r="Q51" s="78"/>
      <c r="R51" s="170" t="s">
        <v>91</v>
      </c>
      <c r="S51" s="171"/>
      <c r="T51" s="172"/>
      <c r="U51" s="103">
        <f>SUM(U43/U49)*100</f>
        <v>20.528194100509843</v>
      </c>
      <c r="V51" s="103"/>
      <c r="W51" s="103"/>
      <c r="X51" s="103"/>
      <c r="Y51" s="103" t="s">
        <v>91</v>
      </c>
      <c r="Z51" s="103"/>
      <c r="AA51" s="103"/>
      <c r="AB51" s="72">
        <f>SUM(AB43/AB49)*100</f>
        <v>18.057168456703586</v>
      </c>
      <c r="AC51" s="77"/>
      <c r="AD51" s="77"/>
      <c r="AE51" s="78"/>
      <c r="AF51" s="72" t="s">
        <v>91</v>
      </c>
      <c r="AG51" s="77"/>
      <c r="AH51" s="78"/>
    </row>
    <row r="52" spans="1:34" s="20" customFormat="1" ht="11.25" customHeight="1">
      <c r="A52" s="160"/>
      <c r="B52" s="161"/>
      <c r="C52" s="167"/>
      <c r="D52" s="168"/>
      <c r="E52" s="153" t="s">
        <v>99</v>
      </c>
      <c r="F52" s="154"/>
      <c r="G52" s="79"/>
      <c r="H52" s="80"/>
      <c r="I52" s="80"/>
      <c r="J52" s="81"/>
      <c r="K52" s="186"/>
      <c r="L52" s="187"/>
      <c r="M52" s="188"/>
      <c r="N52" s="79"/>
      <c r="O52" s="80"/>
      <c r="P52" s="80"/>
      <c r="Q52" s="81"/>
      <c r="R52" s="173"/>
      <c r="S52" s="174"/>
      <c r="T52" s="175"/>
      <c r="U52" s="103"/>
      <c r="V52" s="103"/>
      <c r="W52" s="103"/>
      <c r="X52" s="103"/>
      <c r="Y52" s="103"/>
      <c r="Z52" s="103"/>
      <c r="AA52" s="103"/>
      <c r="AB52" s="79"/>
      <c r="AC52" s="80"/>
      <c r="AD52" s="80"/>
      <c r="AE52" s="81"/>
      <c r="AF52" s="79"/>
      <c r="AG52" s="80"/>
      <c r="AH52" s="81"/>
    </row>
    <row r="53" spans="1:34" s="20" customFormat="1" ht="11.25" customHeight="1">
      <c r="A53" s="160"/>
      <c r="B53" s="161"/>
      <c r="C53" s="155" t="s">
        <v>46</v>
      </c>
      <c r="D53" s="156"/>
      <c r="E53" s="133" t="s">
        <v>68</v>
      </c>
      <c r="F53" s="134"/>
      <c r="G53" s="72">
        <f>SUM(G48/G49)*100</f>
        <v>49.88601282984841</v>
      </c>
      <c r="H53" s="77"/>
      <c r="I53" s="77"/>
      <c r="J53" s="78"/>
      <c r="K53" s="82" t="s">
        <v>91</v>
      </c>
      <c r="L53" s="83"/>
      <c r="M53" s="84"/>
      <c r="N53" s="72">
        <f>SUM(N48/N49)*100</f>
        <v>53.19485741095929</v>
      </c>
      <c r="O53" s="77"/>
      <c r="P53" s="77"/>
      <c r="Q53" s="78"/>
      <c r="R53" s="170" t="s">
        <v>91</v>
      </c>
      <c r="S53" s="171"/>
      <c r="T53" s="172"/>
      <c r="U53" s="103">
        <f>SUM(U48/U49)*100</f>
        <v>51.43409967542188</v>
      </c>
      <c r="V53" s="103"/>
      <c r="W53" s="103"/>
      <c r="X53" s="103"/>
      <c r="Y53" s="70" t="s">
        <v>91</v>
      </c>
      <c r="Z53" s="70"/>
      <c r="AA53" s="70"/>
      <c r="AB53" s="72">
        <f>SUM(AB48/AB49)*100</f>
        <v>50.845710129829016</v>
      </c>
      <c r="AC53" s="73"/>
      <c r="AD53" s="73"/>
      <c r="AE53" s="74"/>
      <c r="AF53" s="82" t="s">
        <v>91</v>
      </c>
      <c r="AG53" s="83"/>
      <c r="AH53" s="84"/>
    </row>
    <row r="54" spans="1:34" s="23" customFormat="1" ht="11.25" customHeight="1" thickBot="1">
      <c r="A54" s="162"/>
      <c r="B54" s="157"/>
      <c r="C54" s="157"/>
      <c r="D54" s="158"/>
      <c r="E54" s="163" t="s">
        <v>69</v>
      </c>
      <c r="F54" s="164"/>
      <c r="G54" s="176"/>
      <c r="H54" s="177"/>
      <c r="I54" s="177"/>
      <c r="J54" s="178"/>
      <c r="K54" s="85"/>
      <c r="L54" s="86"/>
      <c r="M54" s="87"/>
      <c r="N54" s="176"/>
      <c r="O54" s="177"/>
      <c r="P54" s="177"/>
      <c r="Q54" s="178"/>
      <c r="R54" s="179"/>
      <c r="S54" s="180"/>
      <c r="T54" s="181"/>
      <c r="U54" s="182"/>
      <c r="V54" s="182"/>
      <c r="W54" s="182"/>
      <c r="X54" s="182"/>
      <c r="Y54" s="183"/>
      <c r="Z54" s="183"/>
      <c r="AA54" s="183"/>
      <c r="AB54" s="75"/>
      <c r="AC54" s="76"/>
      <c r="AD54" s="76"/>
      <c r="AE54" s="47"/>
      <c r="AF54" s="85"/>
      <c r="AG54" s="86"/>
      <c r="AH54" s="87"/>
    </row>
    <row r="55" spans="1:34" ht="13.5">
      <c r="A55" s="2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27"/>
      <c r="AC55" s="27"/>
      <c r="AD55" s="27"/>
      <c r="AE55" s="27"/>
      <c r="AF55" s="27"/>
      <c r="AG55" s="27"/>
      <c r="AH55" s="27"/>
    </row>
    <row r="56" spans="1:34" ht="13.5">
      <c r="A56" s="2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27"/>
      <c r="AC56" s="27"/>
      <c r="AD56" s="27"/>
      <c r="AE56" s="27"/>
      <c r="AF56" s="27"/>
      <c r="AG56" s="27"/>
      <c r="AH56" s="27"/>
    </row>
  </sheetData>
  <mergeCells count="451">
    <mergeCell ref="U4:AA4"/>
    <mergeCell ref="R6:T6"/>
    <mergeCell ref="Y5:AA5"/>
    <mergeCell ref="Y6:AA6"/>
    <mergeCell ref="U5:X5"/>
    <mergeCell ref="U6:X6"/>
    <mergeCell ref="R5:T5"/>
    <mergeCell ref="N4:T4"/>
    <mergeCell ref="N5:Q5"/>
    <mergeCell ref="N6:Q6"/>
    <mergeCell ref="G4:M4"/>
    <mergeCell ref="G5:J5"/>
    <mergeCell ref="G6:J6"/>
    <mergeCell ref="K5:M5"/>
    <mergeCell ref="K6:M6"/>
    <mergeCell ref="G53:J54"/>
    <mergeCell ref="G51:J52"/>
    <mergeCell ref="K51:M52"/>
    <mergeCell ref="N51:Q52"/>
    <mergeCell ref="R51:T52"/>
    <mergeCell ref="U51:X52"/>
    <mergeCell ref="Y51:AA52"/>
    <mergeCell ref="K53:M54"/>
    <mergeCell ref="N53:Q54"/>
    <mergeCell ref="R53:T54"/>
    <mergeCell ref="U53:X54"/>
    <mergeCell ref="Y53:AA54"/>
    <mergeCell ref="U50:X50"/>
    <mergeCell ref="Y50:AA50"/>
    <mergeCell ref="U48:X48"/>
    <mergeCell ref="Y48:AA48"/>
    <mergeCell ref="U49:X49"/>
    <mergeCell ref="Y49:AA49"/>
    <mergeCell ref="U46:X46"/>
    <mergeCell ref="Y46:AA46"/>
    <mergeCell ref="G47:J47"/>
    <mergeCell ref="K47:M47"/>
    <mergeCell ref="N47:Q47"/>
    <mergeCell ref="R47:T47"/>
    <mergeCell ref="U47:X47"/>
    <mergeCell ref="Y47:AA47"/>
    <mergeCell ref="U44:X44"/>
    <mergeCell ref="Y44:AA44"/>
    <mergeCell ref="G45:J45"/>
    <mergeCell ref="K45:M45"/>
    <mergeCell ref="N45:Q45"/>
    <mergeCell ref="R45:T45"/>
    <mergeCell ref="U45:X45"/>
    <mergeCell ref="Y45:AA45"/>
    <mergeCell ref="U33:X33"/>
    <mergeCell ref="Y33:AA33"/>
    <mergeCell ref="N38:Q38"/>
    <mergeCell ref="R38:T38"/>
    <mergeCell ref="U38:X38"/>
    <mergeCell ref="Y38:AA38"/>
    <mergeCell ref="U35:X35"/>
    <mergeCell ref="Y35:AA35"/>
    <mergeCell ref="Y37:AA37"/>
    <mergeCell ref="N36:Q36"/>
    <mergeCell ref="R26:T26"/>
    <mergeCell ref="U26:X26"/>
    <mergeCell ref="Y26:AA26"/>
    <mergeCell ref="G35:J35"/>
    <mergeCell ref="K35:M35"/>
    <mergeCell ref="U32:X32"/>
    <mergeCell ref="Y32:AA32"/>
    <mergeCell ref="N35:Q35"/>
    <mergeCell ref="R35:T35"/>
    <mergeCell ref="G32:J32"/>
    <mergeCell ref="U22:X22"/>
    <mergeCell ref="Y22:AA22"/>
    <mergeCell ref="R22:T22"/>
    <mergeCell ref="G31:J31"/>
    <mergeCell ref="K31:M31"/>
    <mergeCell ref="U25:X25"/>
    <mergeCell ref="Y25:AA25"/>
    <mergeCell ref="G26:J26"/>
    <mergeCell ref="K26:M26"/>
    <mergeCell ref="N26:Q26"/>
    <mergeCell ref="G21:J21"/>
    <mergeCell ref="K21:M21"/>
    <mergeCell ref="N21:Q21"/>
    <mergeCell ref="G22:J22"/>
    <mergeCell ref="K22:M22"/>
    <mergeCell ref="N22:Q22"/>
    <mergeCell ref="Y21:AA21"/>
    <mergeCell ref="A24:F24"/>
    <mergeCell ref="A25:F25"/>
    <mergeCell ref="A26:F26"/>
    <mergeCell ref="B23:F23"/>
    <mergeCell ref="N23:Q23"/>
    <mergeCell ref="N24:Q24"/>
    <mergeCell ref="N25:Q25"/>
    <mergeCell ref="R25:T25"/>
    <mergeCell ref="R23:T23"/>
    <mergeCell ref="G50:J50"/>
    <mergeCell ref="A46:E46"/>
    <mergeCell ref="A47:E47"/>
    <mergeCell ref="A49:E49"/>
    <mergeCell ref="D48:F48"/>
    <mergeCell ref="A48:C48"/>
    <mergeCell ref="G48:J48"/>
    <mergeCell ref="A50:E50"/>
    <mergeCell ref="A45:D45"/>
    <mergeCell ref="E45:F45"/>
    <mergeCell ref="C53:D54"/>
    <mergeCell ref="A51:B54"/>
    <mergeCell ref="E54:F54"/>
    <mergeCell ref="E51:F51"/>
    <mergeCell ref="E52:F52"/>
    <mergeCell ref="C51:D52"/>
    <mergeCell ref="A43:E43"/>
    <mergeCell ref="A44:E44"/>
    <mergeCell ref="A36:F36"/>
    <mergeCell ref="A37:F37"/>
    <mergeCell ref="A38:F38"/>
    <mergeCell ref="A39:D39"/>
    <mergeCell ref="E39:F39"/>
    <mergeCell ref="A40:D40"/>
    <mergeCell ref="E40:F40"/>
    <mergeCell ref="A41:D41"/>
    <mergeCell ref="A32:F32"/>
    <mergeCell ref="A28:F28"/>
    <mergeCell ref="A29:F29"/>
    <mergeCell ref="A35:F35"/>
    <mergeCell ref="A34:F34"/>
    <mergeCell ref="A33:F33"/>
    <mergeCell ref="U43:X43"/>
    <mergeCell ref="Y43:AA43"/>
    <mergeCell ref="R39:T39"/>
    <mergeCell ref="U39:X39"/>
    <mergeCell ref="Y39:AA39"/>
    <mergeCell ref="R40:T40"/>
    <mergeCell ref="U40:X40"/>
    <mergeCell ref="Y40:AA40"/>
    <mergeCell ref="U41:X41"/>
    <mergeCell ref="Y41:AA41"/>
    <mergeCell ref="U27:X27"/>
    <mergeCell ref="Y27:AA27"/>
    <mergeCell ref="U28:X28"/>
    <mergeCell ref="Y28:AA28"/>
    <mergeCell ref="U29:X29"/>
    <mergeCell ref="Y29:AA29"/>
    <mergeCell ref="U31:X31"/>
    <mergeCell ref="Y31:AA31"/>
    <mergeCell ref="Y19:AA19"/>
    <mergeCell ref="R30:T30"/>
    <mergeCell ref="U30:X30"/>
    <mergeCell ref="Y30:AA30"/>
    <mergeCell ref="U23:X23"/>
    <mergeCell ref="Y23:AA23"/>
    <mergeCell ref="R24:T24"/>
    <mergeCell ref="U24:X24"/>
    <mergeCell ref="Y24:AA24"/>
    <mergeCell ref="R28:T28"/>
    <mergeCell ref="N50:Q50"/>
    <mergeCell ref="R50:T50"/>
    <mergeCell ref="N46:Q46"/>
    <mergeCell ref="R46:T46"/>
    <mergeCell ref="N48:Q48"/>
    <mergeCell ref="R48:T48"/>
    <mergeCell ref="N49:Q49"/>
    <mergeCell ref="R49:T49"/>
    <mergeCell ref="N43:Q43"/>
    <mergeCell ref="N44:Q44"/>
    <mergeCell ref="R44:T44"/>
    <mergeCell ref="R43:T43"/>
    <mergeCell ref="N32:Q32"/>
    <mergeCell ref="R32:T32"/>
    <mergeCell ref="N33:Q33"/>
    <mergeCell ref="R33:T33"/>
    <mergeCell ref="N27:Q27"/>
    <mergeCell ref="N30:Q30"/>
    <mergeCell ref="N31:Q31"/>
    <mergeCell ref="R31:T31"/>
    <mergeCell ref="R27:T27"/>
    <mergeCell ref="N28:Q28"/>
    <mergeCell ref="N29:Q29"/>
    <mergeCell ref="R29:T29"/>
    <mergeCell ref="G43:J43"/>
    <mergeCell ref="K43:M43"/>
    <mergeCell ref="K48:M48"/>
    <mergeCell ref="K50:M50"/>
    <mergeCell ref="G44:J44"/>
    <mergeCell ref="K44:M44"/>
    <mergeCell ref="G46:J46"/>
    <mergeCell ref="K46:M46"/>
    <mergeCell ref="G49:J49"/>
    <mergeCell ref="K49:M49"/>
    <mergeCell ref="G39:J39"/>
    <mergeCell ref="K39:M39"/>
    <mergeCell ref="G36:J36"/>
    <mergeCell ref="K36:M36"/>
    <mergeCell ref="G37:J37"/>
    <mergeCell ref="K37:M37"/>
    <mergeCell ref="G38:J38"/>
    <mergeCell ref="K38:M38"/>
    <mergeCell ref="G29:J29"/>
    <mergeCell ref="K29:M29"/>
    <mergeCell ref="G34:J34"/>
    <mergeCell ref="K34:M34"/>
    <mergeCell ref="G33:J33"/>
    <mergeCell ref="K33:M33"/>
    <mergeCell ref="G30:J30"/>
    <mergeCell ref="K30:M30"/>
    <mergeCell ref="K32:M32"/>
    <mergeCell ref="G28:J28"/>
    <mergeCell ref="K28:M28"/>
    <mergeCell ref="G24:J24"/>
    <mergeCell ref="K24:M24"/>
    <mergeCell ref="G27:J27"/>
    <mergeCell ref="K27:M27"/>
    <mergeCell ref="G25:J25"/>
    <mergeCell ref="K25:M25"/>
    <mergeCell ref="A8:F8"/>
    <mergeCell ref="G23:J23"/>
    <mergeCell ref="K23:M23"/>
    <mergeCell ref="A21:F21"/>
    <mergeCell ref="B19:F19"/>
    <mergeCell ref="B20:F20"/>
    <mergeCell ref="B22:F22"/>
    <mergeCell ref="G8:J8"/>
    <mergeCell ref="K8:M8"/>
    <mergeCell ref="G14:J14"/>
    <mergeCell ref="A4:C4"/>
    <mergeCell ref="D6:F6"/>
    <mergeCell ref="D4:F4"/>
    <mergeCell ref="E53:F53"/>
    <mergeCell ref="A5:F5"/>
    <mergeCell ref="B14:F14"/>
    <mergeCell ref="B9:F9"/>
    <mergeCell ref="A27:F27"/>
    <mergeCell ref="A30:F30"/>
    <mergeCell ref="A31:F31"/>
    <mergeCell ref="Y14:AA14"/>
    <mergeCell ref="R8:T8"/>
    <mergeCell ref="U8:X8"/>
    <mergeCell ref="R11:T11"/>
    <mergeCell ref="R9:T9"/>
    <mergeCell ref="U9:X9"/>
    <mergeCell ref="Y11:AA11"/>
    <mergeCell ref="R12:T12"/>
    <mergeCell ref="U12:X12"/>
    <mergeCell ref="Y12:AA12"/>
    <mergeCell ref="K14:M14"/>
    <mergeCell ref="N14:Q14"/>
    <mergeCell ref="R14:T14"/>
    <mergeCell ref="U14:X14"/>
    <mergeCell ref="A6:C6"/>
    <mergeCell ref="G20:J20"/>
    <mergeCell ref="K20:M20"/>
    <mergeCell ref="N20:Q20"/>
    <mergeCell ref="G19:J19"/>
    <mergeCell ref="K19:M19"/>
    <mergeCell ref="N19:Q19"/>
    <mergeCell ref="G9:J9"/>
    <mergeCell ref="K9:M9"/>
    <mergeCell ref="G18:J18"/>
    <mergeCell ref="U20:X20"/>
    <mergeCell ref="N18:Q18"/>
    <mergeCell ref="B18:F18"/>
    <mergeCell ref="Y20:AA20"/>
    <mergeCell ref="K18:M18"/>
    <mergeCell ref="R18:T18"/>
    <mergeCell ref="U18:X18"/>
    <mergeCell ref="Y18:AA18"/>
    <mergeCell ref="R19:T19"/>
    <mergeCell ref="U19:X19"/>
    <mergeCell ref="C12:F12"/>
    <mergeCell ref="G12:J12"/>
    <mergeCell ref="K12:M12"/>
    <mergeCell ref="N12:Q12"/>
    <mergeCell ref="C11:F11"/>
    <mergeCell ref="G11:J11"/>
    <mergeCell ref="Y7:AA7"/>
    <mergeCell ref="R10:T10"/>
    <mergeCell ref="U10:X10"/>
    <mergeCell ref="Y10:AA10"/>
    <mergeCell ref="Y8:AA8"/>
    <mergeCell ref="Y9:AA9"/>
    <mergeCell ref="N10:Q10"/>
    <mergeCell ref="N11:Q11"/>
    <mergeCell ref="R7:T7"/>
    <mergeCell ref="U7:X7"/>
    <mergeCell ref="U11:X11"/>
    <mergeCell ref="N8:Q8"/>
    <mergeCell ref="N9:Q9"/>
    <mergeCell ref="N7:Q7"/>
    <mergeCell ref="A7:F7"/>
    <mergeCell ref="G7:J7"/>
    <mergeCell ref="K7:M7"/>
    <mergeCell ref="C13:F13"/>
    <mergeCell ref="G13:J13"/>
    <mergeCell ref="K13:M13"/>
    <mergeCell ref="C10:F10"/>
    <mergeCell ref="G10:J10"/>
    <mergeCell ref="K10:M10"/>
    <mergeCell ref="K11:M11"/>
    <mergeCell ref="N13:Q13"/>
    <mergeCell ref="R13:T13"/>
    <mergeCell ref="U13:X13"/>
    <mergeCell ref="Y13:AA13"/>
    <mergeCell ref="C15:F15"/>
    <mergeCell ref="G15:J15"/>
    <mergeCell ref="K15:M15"/>
    <mergeCell ref="N15:Q15"/>
    <mergeCell ref="R15:T15"/>
    <mergeCell ref="U15:X15"/>
    <mergeCell ref="Y15:AA15"/>
    <mergeCell ref="C16:F16"/>
    <mergeCell ref="G16:J16"/>
    <mergeCell ref="K16:M16"/>
    <mergeCell ref="N16:Q16"/>
    <mergeCell ref="R16:T16"/>
    <mergeCell ref="U16:X16"/>
    <mergeCell ref="Y16:AA16"/>
    <mergeCell ref="C17:F17"/>
    <mergeCell ref="G17:J17"/>
    <mergeCell ref="K17:M17"/>
    <mergeCell ref="N17:Q17"/>
    <mergeCell ref="R17:T17"/>
    <mergeCell ref="U17:X17"/>
    <mergeCell ref="Y17:AA17"/>
    <mergeCell ref="N34:Q34"/>
    <mergeCell ref="R34:T34"/>
    <mergeCell ref="U34:X34"/>
    <mergeCell ref="Y34:AA34"/>
    <mergeCell ref="R21:T21"/>
    <mergeCell ref="U21:X21"/>
    <mergeCell ref="R20:T20"/>
    <mergeCell ref="R36:T36"/>
    <mergeCell ref="U36:X36"/>
    <mergeCell ref="Y36:AA36"/>
    <mergeCell ref="E41:F41"/>
    <mergeCell ref="N37:Q37"/>
    <mergeCell ref="R37:T37"/>
    <mergeCell ref="U37:X37"/>
    <mergeCell ref="G40:J40"/>
    <mergeCell ref="K40:M40"/>
    <mergeCell ref="G41:J41"/>
    <mergeCell ref="K41:M41"/>
    <mergeCell ref="N39:Q39"/>
    <mergeCell ref="N40:Q40"/>
    <mergeCell ref="U42:X42"/>
    <mergeCell ref="N41:Q41"/>
    <mergeCell ref="R41:T41"/>
    <mergeCell ref="Y42:AA42"/>
    <mergeCell ref="A42:D42"/>
    <mergeCell ref="E42:F42"/>
    <mergeCell ref="G42:J42"/>
    <mergeCell ref="K42:M42"/>
    <mergeCell ref="N42:Q42"/>
    <mergeCell ref="R42:T42"/>
    <mergeCell ref="AB4:AH4"/>
    <mergeCell ref="AB5:AE5"/>
    <mergeCell ref="AB6:AE6"/>
    <mergeCell ref="AF5:AH5"/>
    <mergeCell ref="AF6:AH6"/>
    <mergeCell ref="AB53:AE54"/>
    <mergeCell ref="AB51:AE52"/>
    <mergeCell ref="AF51:AH52"/>
    <mergeCell ref="AF53:AH54"/>
    <mergeCell ref="AB32:AE32"/>
    <mergeCell ref="AF32:AH32"/>
    <mergeCell ref="AB44:AE44"/>
    <mergeCell ref="AF44:AH44"/>
    <mergeCell ref="AB41:AE41"/>
    <mergeCell ref="AF41:AH41"/>
    <mergeCell ref="AB42:AE42"/>
    <mergeCell ref="AF42:AH42"/>
    <mergeCell ref="AB37:AE37"/>
    <mergeCell ref="AF37:AH37"/>
    <mergeCell ref="AB31:AE31"/>
    <mergeCell ref="AF31:AH31"/>
    <mergeCell ref="AB26:AE26"/>
    <mergeCell ref="AF26:AH26"/>
    <mergeCell ref="AB29:AE29"/>
    <mergeCell ref="AF29:AH29"/>
    <mergeCell ref="AB30:AE30"/>
    <mergeCell ref="AF30:AH30"/>
    <mergeCell ref="AB28:AE28"/>
    <mergeCell ref="AF28:AH28"/>
    <mergeCell ref="AB22:AE22"/>
    <mergeCell ref="AF22:AH22"/>
    <mergeCell ref="AB21:AE21"/>
    <mergeCell ref="AB24:AE24"/>
    <mergeCell ref="AF24:AH24"/>
    <mergeCell ref="AB50:AE50"/>
    <mergeCell ref="AB48:AE48"/>
    <mergeCell ref="AF48:AH48"/>
    <mergeCell ref="AF50:AH50"/>
    <mergeCell ref="AB49:AE49"/>
    <mergeCell ref="AF49:AH49"/>
    <mergeCell ref="AB47:AE47"/>
    <mergeCell ref="AF47:AH47"/>
    <mergeCell ref="AB43:AE43"/>
    <mergeCell ref="AF43:AH43"/>
    <mergeCell ref="AB46:AE46"/>
    <mergeCell ref="AF46:AH46"/>
    <mergeCell ref="AB45:AE45"/>
    <mergeCell ref="AF45:AH45"/>
    <mergeCell ref="AB40:AE40"/>
    <mergeCell ref="AF40:AH40"/>
    <mergeCell ref="AB39:AE39"/>
    <mergeCell ref="AF39:AH39"/>
    <mergeCell ref="AB38:AE38"/>
    <mergeCell ref="AF38:AH38"/>
    <mergeCell ref="AB35:AE35"/>
    <mergeCell ref="AF35:AH35"/>
    <mergeCell ref="AB36:AE36"/>
    <mergeCell ref="AF36:AH36"/>
    <mergeCell ref="AB33:AE33"/>
    <mergeCell ref="AF33:AH33"/>
    <mergeCell ref="AB34:AE34"/>
    <mergeCell ref="AF34:AH34"/>
    <mergeCell ref="AB27:AE27"/>
    <mergeCell ref="AF27:AH27"/>
    <mergeCell ref="AF25:AH25"/>
    <mergeCell ref="AB23:AE23"/>
    <mergeCell ref="AF23:AH23"/>
    <mergeCell ref="AB25:AE25"/>
    <mergeCell ref="AB7:AE7"/>
    <mergeCell ref="AF7:AH7"/>
    <mergeCell ref="AF21:AH21"/>
    <mergeCell ref="AB18:AE18"/>
    <mergeCell ref="AF18:AH18"/>
    <mergeCell ref="AB19:AE19"/>
    <mergeCell ref="AF19:AH19"/>
    <mergeCell ref="AB8:AE8"/>
    <mergeCell ref="AF14:AH14"/>
    <mergeCell ref="AF9:AH9"/>
    <mergeCell ref="AF8:AH8"/>
    <mergeCell ref="AB20:AE20"/>
    <mergeCell ref="AF20:AH20"/>
    <mergeCell ref="AB14:AE14"/>
    <mergeCell ref="AB9:AE9"/>
    <mergeCell ref="AB10:AE10"/>
    <mergeCell ref="AF10:AH10"/>
    <mergeCell ref="AB12:AE12"/>
    <mergeCell ref="AF12:AH12"/>
    <mergeCell ref="AB11:AE11"/>
    <mergeCell ref="A1:AH1"/>
    <mergeCell ref="AB16:AE16"/>
    <mergeCell ref="AF16:AH16"/>
    <mergeCell ref="AB17:AE17"/>
    <mergeCell ref="AF17:AH17"/>
    <mergeCell ref="AF11:AH11"/>
    <mergeCell ref="AB15:AE15"/>
    <mergeCell ref="AF15:AH15"/>
    <mergeCell ref="AB13:AE13"/>
    <mergeCell ref="AF13:AH13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"/>
  <sheetViews>
    <sheetView view="pageBreakPreview" zoomScale="75" zoomScaleSheetLayoutView="75" workbookViewId="0" topLeftCell="C1">
      <selection activeCell="AB7" sqref="AB7:AE54"/>
    </sheetView>
  </sheetViews>
  <sheetFormatPr defaultColWidth="9.00390625" defaultRowHeight="13.5"/>
  <cols>
    <col min="1" max="1" width="3.375" style="20" customWidth="1"/>
    <col min="2" max="6" width="3.50390625" style="20" customWidth="1"/>
    <col min="7" max="10" width="4.625" style="20" customWidth="1"/>
    <col min="11" max="13" width="3.00390625" style="20" customWidth="1"/>
    <col min="14" max="17" width="4.625" style="20" customWidth="1"/>
    <col min="18" max="20" width="3.125" style="20" customWidth="1"/>
    <col min="21" max="24" width="4.625" style="20" customWidth="1"/>
    <col min="25" max="27" width="3.00390625" style="20" customWidth="1"/>
    <col min="28" max="31" width="4.625" style="1" customWidth="1"/>
    <col min="32" max="34" width="3.125" style="1" customWidth="1"/>
    <col min="35" max="16384" width="2.625" style="20" customWidth="1"/>
  </cols>
  <sheetData>
    <row r="1" spans="1:34" ht="34.5" customHeight="1">
      <c r="A1" s="29"/>
      <c r="B1" s="29"/>
      <c r="C1" s="29"/>
      <c r="D1" s="29"/>
      <c r="E1" s="29"/>
      <c r="F1" s="29"/>
      <c r="G1" s="44" t="s">
        <v>80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  <c r="V1" s="30"/>
      <c r="AB1" s="17"/>
      <c r="AC1" s="17"/>
      <c r="AD1" s="17"/>
      <c r="AE1" s="17"/>
      <c r="AF1" s="17"/>
      <c r="AG1" s="17"/>
      <c r="AH1" s="17"/>
    </row>
    <row r="2" spans="1:34" ht="13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30"/>
      <c r="AB2" s="42"/>
      <c r="AC2" s="42"/>
      <c r="AD2" s="17"/>
      <c r="AE2" s="17"/>
      <c r="AF2" s="17"/>
      <c r="AG2" s="17"/>
      <c r="AH2" s="17"/>
    </row>
    <row r="3" spans="1:34" ht="16.5" customHeight="1" thickBot="1">
      <c r="A3" s="201"/>
      <c r="B3" s="201"/>
      <c r="C3" s="201"/>
      <c r="D3" s="201"/>
      <c r="E3" s="201"/>
      <c r="F3" s="20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AB3" s="43"/>
      <c r="AC3" s="43"/>
      <c r="AD3" s="10"/>
      <c r="AE3" s="10"/>
      <c r="AF3" s="10"/>
      <c r="AG3" s="10"/>
      <c r="AH3" s="10"/>
    </row>
    <row r="4" spans="1:34" ht="14.25" customHeight="1">
      <c r="A4" s="209"/>
      <c r="B4" s="210"/>
      <c r="C4" s="210"/>
      <c r="D4" s="210" t="s">
        <v>2</v>
      </c>
      <c r="E4" s="210"/>
      <c r="F4" s="211"/>
      <c r="G4" s="88" t="s">
        <v>56</v>
      </c>
      <c r="H4" s="89"/>
      <c r="I4" s="89"/>
      <c r="J4" s="89"/>
      <c r="K4" s="89"/>
      <c r="L4" s="89"/>
      <c r="M4" s="90"/>
      <c r="N4" s="88" t="s">
        <v>57</v>
      </c>
      <c r="O4" s="89"/>
      <c r="P4" s="89"/>
      <c r="Q4" s="89"/>
      <c r="R4" s="89"/>
      <c r="S4" s="89"/>
      <c r="T4" s="90"/>
      <c r="U4" s="88" t="s">
        <v>58</v>
      </c>
      <c r="V4" s="89"/>
      <c r="W4" s="89"/>
      <c r="X4" s="89"/>
      <c r="Y4" s="89"/>
      <c r="Z4" s="89"/>
      <c r="AA4" s="89"/>
      <c r="AB4" s="189" t="s">
        <v>70</v>
      </c>
      <c r="AC4" s="189"/>
      <c r="AD4" s="189"/>
      <c r="AE4" s="189"/>
      <c r="AF4" s="189"/>
      <c r="AG4" s="189"/>
      <c r="AH4" s="189"/>
    </row>
    <row r="5" spans="1:34" ht="14.25" customHeight="1">
      <c r="A5" s="212"/>
      <c r="B5" s="213"/>
      <c r="C5" s="213"/>
      <c r="D5" s="213"/>
      <c r="E5" s="213"/>
      <c r="F5" s="214"/>
      <c r="G5" s="91" t="s">
        <v>51</v>
      </c>
      <c r="H5" s="92"/>
      <c r="I5" s="92"/>
      <c r="J5" s="93"/>
      <c r="K5" s="97" t="s">
        <v>53</v>
      </c>
      <c r="L5" s="98"/>
      <c r="M5" s="99"/>
      <c r="N5" s="91" t="s">
        <v>51</v>
      </c>
      <c r="O5" s="92"/>
      <c r="P5" s="92"/>
      <c r="Q5" s="93"/>
      <c r="R5" s="97" t="s">
        <v>53</v>
      </c>
      <c r="S5" s="98"/>
      <c r="T5" s="99"/>
      <c r="U5" s="91" t="s">
        <v>51</v>
      </c>
      <c r="V5" s="92"/>
      <c r="W5" s="92"/>
      <c r="X5" s="93"/>
      <c r="Y5" s="97" t="s">
        <v>53</v>
      </c>
      <c r="Z5" s="98"/>
      <c r="AA5" s="98"/>
      <c r="AB5" s="190" t="s">
        <v>51</v>
      </c>
      <c r="AC5" s="190"/>
      <c r="AD5" s="190"/>
      <c r="AE5" s="190"/>
      <c r="AF5" s="192" t="s">
        <v>53</v>
      </c>
      <c r="AG5" s="192"/>
      <c r="AH5" s="192"/>
    </row>
    <row r="6" spans="1:34" ht="14.25" customHeight="1">
      <c r="A6" s="245" t="s">
        <v>1</v>
      </c>
      <c r="B6" s="246"/>
      <c r="C6" s="246"/>
      <c r="D6" s="247"/>
      <c r="E6" s="247"/>
      <c r="F6" s="248"/>
      <c r="G6" s="94" t="s">
        <v>52</v>
      </c>
      <c r="H6" s="95"/>
      <c r="I6" s="95"/>
      <c r="J6" s="96"/>
      <c r="K6" s="100" t="s">
        <v>54</v>
      </c>
      <c r="L6" s="101"/>
      <c r="M6" s="102"/>
      <c r="N6" s="94" t="s">
        <v>52</v>
      </c>
      <c r="O6" s="95"/>
      <c r="P6" s="95"/>
      <c r="Q6" s="96"/>
      <c r="R6" s="100" t="s">
        <v>54</v>
      </c>
      <c r="S6" s="101"/>
      <c r="T6" s="102"/>
      <c r="U6" s="94" t="s">
        <v>52</v>
      </c>
      <c r="V6" s="95"/>
      <c r="W6" s="95"/>
      <c r="X6" s="96"/>
      <c r="Y6" s="100" t="s">
        <v>54</v>
      </c>
      <c r="Z6" s="101"/>
      <c r="AA6" s="101"/>
      <c r="AB6" s="191" t="s">
        <v>52</v>
      </c>
      <c r="AC6" s="191"/>
      <c r="AD6" s="191"/>
      <c r="AE6" s="191"/>
      <c r="AF6" s="193" t="s">
        <v>54</v>
      </c>
      <c r="AG6" s="193"/>
      <c r="AH6" s="193"/>
    </row>
    <row r="7" spans="1:34" ht="20.25" customHeight="1">
      <c r="A7" s="249" t="s">
        <v>82</v>
      </c>
      <c r="B7" s="250"/>
      <c r="C7" s="250"/>
      <c r="D7" s="250"/>
      <c r="E7" s="250"/>
      <c r="F7" s="251"/>
      <c r="G7" s="217">
        <f>G8+G21+G24+G25+G26+G27+G30+G31</f>
        <v>90342654</v>
      </c>
      <c r="H7" s="218"/>
      <c r="I7" s="218"/>
      <c r="J7" s="219"/>
      <c r="K7" s="64">
        <v>103.35098576715467</v>
      </c>
      <c r="L7" s="65"/>
      <c r="M7" s="66"/>
      <c r="N7" s="217">
        <f>N8+N21+N24+N25+N26+N27+N30+N31</f>
        <v>92050385</v>
      </c>
      <c r="O7" s="218"/>
      <c r="P7" s="218"/>
      <c r="Q7" s="219"/>
      <c r="R7" s="234">
        <f>SUM(N7/G7)*100</f>
        <v>101.89028208093156</v>
      </c>
      <c r="S7" s="235"/>
      <c r="T7" s="236"/>
      <c r="U7" s="217">
        <f>U8+U21+U24+U25+U26+U27+U30+U31</f>
        <v>94454150</v>
      </c>
      <c r="V7" s="218"/>
      <c r="W7" s="218"/>
      <c r="X7" s="219"/>
      <c r="Y7" s="243">
        <f>SUM(U7/N7)*100</f>
        <v>102.61135789926354</v>
      </c>
      <c r="Z7" s="244"/>
      <c r="AA7" s="244"/>
      <c r="AB7" s="194">
        <f>AB8+AB21+AB24+AB25+AB26+AB27+AB30+AB31</f>
        <v>99168676</v>
      </c>
      <c r="AC7" s="194"/>
      <c r="AD7" s="194"/>
      <c r="AE7" s="194"/>
      <c r="AF7" s="64">
        <v>105</v>
      </c>
      <c r="AG7" s="65"/>
      <c r="AH7" s="66"/>
    </row>
    <row r="8" spans="1:34" ht="20.25" customHeight="1">
      <c r="A8" s="252" t="s">
        <v>7</v>
      </c>
      <c r="B8" s="111"/>
      <c r="C8" s="111"/>
      <c r="D8" s="111"/>
      <c r="E8" s="111"/>
      <c r="F8" s="112"/>
      <c r="G8" s="220">
        <f>G9+G14+G18+G19+G20</f>
        <v>33792979</v>
      </c>
      <c r="H8" s="221"/>
      <c r="I8" s="221"/>
      <c r="J8" s="222"/>
      <c r="K8" s="52">
        <v>93.3405084192401</v>
      </c>
      <c r="L8" s="53"/>
      <c r="M8" s="54"/>
      <c r="N8" s="220">
        <f>N9+N14+N18+N19+N20</f>
        <v>35174518</v>
      </c>
      <c r="O8" s="221"/>
      <c r="P8" s="221"/>
      <c r="Q8" s="222"/>
      <c r="R8" s="55">
        <f>SUM(N8/G8)*100</f>
        <v>104.08824270864075</v>
      </c>
      <c r="S8" s="56"/>
      <c r="T8" s="57"/>
      <c r="U8" s="220">
        <f>U9+U14+U18+U19+U20</f>
        <v>36290250</v>
      </c>
      <c r="V8" s="221"/>
      <c r="W8" s="221"/>
      <c r="X8" s="222"/>
      <c r="Y8" s="223">
        <f>SUM(U8/N8)*100</f>
        <v>103.17198944986255</v>
      </c>
      <c r="Z8" s="224"/>
      <c r="AA8" s="224"/>
      <c r="AB8" s="70">
        <f>AB9+AB14+AB18+AB19+AB20</f>
        <v>39254193</v>
      </c>
      <c r="AC8" s="70"/>
      <c r="AD8" s="70"/>
      <c r="AE8" s="70"/>
      <c r="AF8" s="71">
        <v>108.2</v>
      </c>
      <c r="AG8" s="71"/>
      <c r="AH8" s="71"/>
    </row>
    <row r="9" spans="1:34" ht="20.25" customHeight="1">
      <c r="A9" s="21"/>
      <c r="B9" s="111" t="s">
        <v>8</v>
      </c>
      <c r="C9" s="111"/>
      <c r="D9" s="111"/>
      <c r="E9" s="111"/>
      <c r="F9" s="112"/>
      <c r="G9" s="220">
        <f>G10+G12</f>
        <v>4750749</v>
      </c>
      <c r="H9" s="221"/>
      <c r="I9" s="221"/>
      <c r="J9" s="222"/>
      <c r="K9" s="52">
        <v>126.080880208343</v>
      </c>
      <c r="L9" s="53"/>
      <c r="M9" s="54"/>
      <c r="N9" s="220">
        <f>N10+N12</f>
        <v>5002581</v>
      </c>
      <c r="O9" s="221"/>
      <c r="P9" s="221"/>
      <c r="Q9" s="222"/>
      <c r="R9" s="237">
        <f>SUM(N9/G9)*100</f>
        <v>105.30089044906393</v>
      </c>
      <c r="S9" s="238"/>
      <c r="T9" s="239"/>
      <c r="U9" s="220">
        <f>U10+U12</f>
        <v>5173086</v>
      </c>
      <c r="V9" s="221"/>
      <c r="W9" s="221"/>
      <c r="X9" s="222"/>
      <c r="Y9" s="223">
        <f>SUM(U9/N9)*100</f>
        <v>103.40834061457475</v>
      </c>
      <c r="Z9" s="224"/>
      <c r="AA9" s="224"/>
      <c r="AB9" s="70">
        <f>AB10+AB12</f>
        <v>5419526</v>
      </c>
      <c r="AC9" s="70"/>
      <c r="AD9" s="70"/>
      <c r="AE9" s="70"/>
      <c r="AF9" s="71">
        <v>104.8</v>
      </c>
      <c r="AG9" s="71"/>
      <c r="AH9" s="71"/>
    </row>
    <row r="10" spans="1:34" ht="20.25" customHeight="1">
      <c r="A10" s="21"/>
      <c r="B10" s="31"/>
      <c r="C10" s="208" t="s">
        <v>86</v>
      </c>
      <c r="D10" s="111"/>
      <c r="E10" s="111"/>
      <c r="F10" s="112"/>
      <c r="G10" s="220">
        <v>1032091</v>
      </c>
      <c r="H10" s="221"/>
      <c r="I10" s="221"/>
      <c r="J10" s="222"/>
      <c r="K10" s="52">
        <v>102.11221063337628</v>
      </c>
      <c r="L10" s="53"/>
      <c r="M10" s="54"/>
      <c r="N10" s="220">
        <v>1055641</v>
      </c>
      <c r="O10" s="221"/>
      <c r="P10" s="221"/>
      <c r="Q10" s="222"/>
      <c r="R10" s="55">
        <f>SUM(N10/G10)*100</f>
        <v>102.28177554111025</v>
      </c>
      <c r="S10" s="56"/>
      <c r="T10" s="57"/>
      <c r="U10" s="220">
        <v>1104816</v>
      </c>
      <c r="V10" s="221"/>
      <c r="W10" s="221"/>
      <c r="X10" s="222"/>
      <c r="Y10" s="55">
        <f>SUM(U10/N10)*100</f>
        <v>104.65830713282263</v>
      </c>
      <c r="Z10" s="56"/>
      <c r="AA10" s="56"/>
      <c r="AB10" s="49">
        <v>1116881</v>
      </c>
      <c r="AC10" s="50"/>
      <c r="AD10" s="50"/>
      <c r="AE10" s="51"/>
      <c r="AF10" s="52">
        <v>101.1</v>
      </c>
      <c r="AG10" s="53"/>
      <c r="AH10" s="54"/>
    </row>
    <row r="11" spans="1:34" ht="24.75" customHeight="1">
      <c r="A11" s="21"/>
      <c r="B11" s="28"/>
      <c r="C11" s="253" t="s">
        <v>84</v>
      </c>
      <c r="D11" s="114"/>
      <c r="E11" s="114"/>
      <c r="F11" s="115"/>
      <c r="G11" s="49" t="s">
        <v>91</v>
      </c>
      <c r="H11" s="50"/>
      <c r="I11" s="50"/>
      <c r="J11" s="51"/>
      <c r="K11" s="52" t="s">
        <v>91</v>
      </c>
      <c r="L11" s="53"/>
      <c r="M11" s="54"/>
      <c r="N11" s="49" t="s">
        <v>91</v>
      </c>
      <c r="O11" s="50"/>
      <c r="P11" s="50"/>
      <c r="Q11" s="51"/>
      <c r="R11" s="52" t="s">
        <v>91</v>
      </c>
      <c r="S11" s="53"/>
      <c r="T11" s="54"/>
      <c r="U11" s="49" t="s">
        <v>91</v>
      </c>
      <c r="V11" s="50"/>
      <c r="W11" s="50"/>
      <c r="X11" s="51"/>
      <c r="Y11" s="52" t="s">
        <v>91</v>
      </c>
      <c r="Z11" s="53"/>
      <c r="AA11" s="53"/>
      <c r="AB11" s="49">
        <v>9417</v>
      </c>
      <c r="AC11" s="50"/>
      <c r="AD11" s="50"/>
      <c r="AE11" s="51"/>
      <c r="AF11" s="52" t="s">
        <v>91</v>
      </c>
      <c r="AG11" s="53"/>
      <c r="AH11" s="54"/>
    </row>
    <row r="12" spans="1:34" ht="20.25" customHeight="1">
      <c r="A12" s="21"/>
      <c r="B12" s="28"/>
      <c r="C12" s="208" t="s">
        <v>83</v>
      </c>
      <c r="D12" s="111"/>
      <c r="E12" s="111"/>
      <c r="F12" s="112"/>
      <c r="G12" s="49">
        <v>3718658</v>
      </c>
      <c r="H12" s="50"/>
      <c r="I12" s="50"/>
      <c r="J12" s="51"/>
      <c r="K12" s="52">
        <v>134.8671423778912</v>
      </c>
      <c r="L12" s="53"/>
      <c r="M12" s="54"/>
      <c r="N12" s="220">
        <v>3946940</v>
      </c>
      <c r="O12" s="221"/>
      <c r="P12" s="221"/>
      <c r="Q12" s="222"/>
      <c r="R12" s="55">
        <f>SUM(N12/G12)*100</f>
        <v>106.13882750174928</v>
      </c>
      <c r="S12" s="56"/>
      <c r="T12" s="57"/>
      <c r="U12" s="220">
        <v>4068270</v>
      </c>
      <c r="V12" s="221"/>
      <c r="W12" s="221"/>
      <c r="X12" s="222"/>
      <c r="Y12" s="55">
        <f>SUM(U12/N12)*100</f>
        <v>103.0740269677269</v>
      </c>
      <c r="Z12" s="56"/>
      <c r="AA12" s="56"/>
      <c r="AB12" s="49">
        <v>4302645</v>
      </c>
      <c r="AC12" s="50"/>
      <c r="AD12" s="50"/>
      <c r="AE12" s="51"/>
      <c r="AF12" s="52">
        <v>105.8</v>
      </c>
      <c r="AG12" s="53"/>
      <c r="AH12" s="54"/>
    </row>
    <row r="13" spans="1:34" ht="24.75" customHeight="1">
      <c r="A13" s="21"/>
      <c r="B13" s="28"/>
      <c r="C13" s="253" t="s">
        <v>85</v>
      </c>
      <c r="D13" s="114"/>
      <c r="E13" s="114"/>
      <c r="F13" s="115"/>
      <c r="G13" s="49">
        <v>471751</v>
      </c>
      <c r="H13" s="50"/>
      <c r="I13" s="50"/>
      <c r="J13" s="51"/>
      <c r="K13" s="52">
        <v>138.42337068629092</v>
      </c>
      <c r="L13" s="53"/>
      <c r="M13" s="54"/>
      <c r="N13" s="220">
        <v>502162</v>
      </c>
      <c r="O13" s="221"/>
      <c r="P13" s="221"/>
      <c r="Q13" s="222"/>
      <c r="R13" s="55">
        <f>SUM(N13/G13)*100</f>
        <v>106.44640922859729</v>
      </c>
      <c r="S13" s="56"/>
      <c r="T13" s="57"/>
      <c r="U13" s="220">
        <v>519241</v>
      </c>
      <c r="V13" s="221"/>
      <c r="W13" s="221"/>
      <c r="X13" s="222"/>
      <c r="Y13" s="55">
        <f>SUM(U13/N13)*100</f>
        <v>103.40109367096674</v>
      </c>
      <c r="Z13" s="56"/>
      <c r="AA13" s="56"/>
      <c r="AB13" s="49">
        <v>551950</v>
      </c>
      <c r="AC13" s="50"/>
      <c r="AD13" s="50"/>
      <c r="AE13" s="51"/>
      <c r="AF13" s="52">
        <v>106.3</v>
      </c>
      <c r="AG13" s="53"/>
      <c r="AH13" s="54"/>
    </row>
    <row r="14" spans="1:34" s="23" customFormat="1" ht="20.25" customHeight="1">
      <c r="A14" s="22"/>
      <c r="B14" s="111" t="s">
        <v>9</v>
      </c>
      <c r="C14" s="111"/>
      <c r="D14" s="111"/>
      <c r="E14" s="111"/>
      <c r="F14" s="112"/>
      <c r="G14" s="49">
        <f>G15+G17</f>
        <v>25717463</v>
      </c>
      <c r="H14" s="50"/>
      <c r="I14" s="50"/>
      <c r="J14" s="51"/>
      <c r="K14" s="52">
        <v>93.87024501857351</v>
      </c>
      <c r="L14" s="53"/>
      <c r="M14" s="54"/>
      <c r="N14" s="49">
        <f>N15+N17</f>
        <v>24846048</v>
      </c>
      <c r="O14" s="50"/>
      <c r="P14" s="50"/>
      <c r="Q14" s="51"/>
      <c r="R14" s="237">
        <f>SUM(N14/G14)*100</f>
        <v>96.611582565512</v>
      </c>
      <c r="S14" s="238"/>
      <c r="T14" s="239"/>
      <c r="U14" s="49">
        <v>25310463</v>
      </c>
      <c r="V14" s="50"/>
      <c r="W14" s="50"/>
      <c r="X14" s="51"/>
      <c r="Y14" s="223">
        <f>SUM(U14/N14)*100</f>
        <v>101.86917050148176</v>
      </c>
      <c r="Z14" s="224"/>
      <c r="AA14" s="224"/>
      <c r="AB14" s="70">
        <f>AB15+AB17</f>
        <v>27944417</v>
      </c>
      <c r="AC14" s="70"/>
      <c r="AD14" s="70"/>
      <c r="AE14" s="70"/>
      <c r="AF14" s="52">
        <v>110.4</v>
      </c>
      <c r="AG14" s="53"/>
      <c r="AH14" s="54"/>
    </row>
    <row r="15" spans="1:34" ht="20.25" customHeight="1">
      <c r="A15" s="21"/>
      <c r="B15" s="31"/>
      <c r="C15" s="110" t="s">
        <v>86</v>
      </c>
      <c r="D15" s="111"/>
      <c r="E15" s="111"/>
      <c r="F15" s="112"/>
      <c r="G15" s="49">
        <v>512292</v>
      </c>
      <c r="H15" s="50"/>
      <c r="I15" s="50"/>
      <c r="J15" s="51"/>
      <c r="K15" s="52">
        <v>99.04108635636015</v>
      </c>
      <c r="L15" s="53"/>
      <c r="M15" s="54"/>
      <c r="N15" s="49">
        <v>511083</v>
      </c>
      <c r="O15" s="50"/>
      <c r="P15" s="50"/>
      <c r="Q15" s="51"/>
      <c r="R15" s="52">
        <f>SUM(N15/G15)*100</f>
        <v>99.76400178023471</v>
      </c>
      <c r="S15" s="53"/>
      <c r="T15" s="54"/>
      <c r="U15" s="220">
        <v>544428</v>
      </c>
      <c r="V15" s="221"/>
      <c r="W15" s="221"/>
      <c r="X15" s="222"/>
      <c r="Y15" s="55">
        <f>SUM(U15/N15)*100</f>
        <v>106.52438058006233</v>
      </c>
      <c r="Z15" s="56"/>
      <c r="AA15" s="56"/>
      <c r="AB15" s="49">
        <v>899530</v>
      </c>
      <c r="AC15" s="50"/>
      <c r="AD15" s="50"/>
      <c r="AE15" s="51"/>
      <c r="AF15" s="52">
        <v>165.2</v>
      </c>
      <c r="AG15" s="53"/>
      <c r="AH15" s="54"/>
    </row>
    <row r="16" spans="1:34" ht="24.75" customHeight="1">
      <c r="A16" s="21"/>
      <c r="B16" s="28"/>
      <c r="C16" s="113" t="s">
        <v>84</v>
      </c>
      <c r="D16" s="114"/>
      <c r="E16" s="114"/>
      <c r="F16" s="115"/>
      <c r="G16" s="49" t="s">
        <v>91</v>
      </c>
      <c r="H16" s="50"/>
      <c r="I16" s="50"/>
      <c r="J16" s="51"/>
      <c r="K16" s="52" t="s">
        <v>91</v>
      </c>
      <c r="L16" s="53"/>
      <c r="M16" s="54"/>
      <c r="N16" s="49" t="s">
        <v>91</v>
      </c>
      <c r="O16" s="50"/>
      <c r="P16" s="50"/>
      <c r="Q16" s="51"/>
      <c r="R16" s="52" t="s">
        <v>91</v>
      </c>
      <c r="S16" s="53"/>
      <c r="T16" s="54"/>
      <c r="U16" s="49" t="s">
        <v>91</v>
      </c>
      <c r="V16" s="50"/>
      <c r="W16" s="50"/>
      <c r="X16" s="51"/>
      <c r="Y16" s="52" t="s">
        <v>91</v>
      </c>
      <c r="Z16" s="53"/>
      <c r="AA16" s="53"/>
      <c r="AB16" s="49">
        <v>266216</v>
      </c>
      <c r="AC16" s="50"/>
      <c r="AD16" s="50"/>
      <c r="AE16" s="51"/>
      <c r="AF16" s="52" t="s">
        <v>91</v>
      </c>
      <c r="AG16" s="53"/>
      <c r="AH16" s="54"/>
    </row>
    <row r="17" spans="1:34" ht="20.25" customHeight="1">
      <c r="A17" s="21"/>
      <c r="B17" s="28"/>
      <c r="C17" s="110" t="s">
        <v>87</v>
      </c>
      <c r="D17" s="111"/>
      <c r="E17" s="111"/>
      <c r="F17" s="112"/>
      <c r="G17" s="49">
        <v>25205171</v>
      </c>
      <c r="H17" s="50"/>
      <c r="I17" s="50"/>
      <c r="J17" s="51"/>
      <c r="K17" s="52">
        <v>93.77074089246</v>
      </c>
      <c r="L17" s="53"/>
      <c r="M17" s="54"/>
      <c r="N17" s="49">
        <v>24334965</v>
      </c>
      <c r="O17" s="271"/>
      <c r="P17" s="271"/>
      <c r="Q17" s="272"/>
      <c r="R17" s="52">
        <f aca="true" t="shared" si="0" ref="R17:R31">SUM(N17/G17)*100</f>
        <v>96.54751003276272</v>
      </c>
      <c r="S17" s="53"/>
      <c r="T17" s="54"/>
      <c r="U17" s="220">
        <v>24766035</v>
      </c>
      <c r="V17" s="221"/>
      <c r="W17" s="221"/>
      <c r="X17" s="222"/>
      <c r="Y17" s="52">
        <f aca="true" t="shared" si="1" ref="Y17:Y31">SUM(U17/N17)*100</f>
        <v>101.7714017669637</v>
      </c>
      <c r="Z17" s="53"/>
      <c r="AA17" s="53"/>
      <c r="AB17" s="49">
        <v>27044887</v>
      </c>
      <c r="AC17" s="50"/>
      <c r="AD17" s="50"/>
      <c r="AE17" s="51"/>
      <c r="AF17" s="52">
        <v>109.2</v>
      </c>
      <c r="AG17" s="53"/>
      <c r="AH17" s="54"/>
    </row>
    <row r="18" spans="1:34" ht="20.25" customHeight="1">
      <c r="A18" s="21"/>
      <c r="B18" s="111" t="s">
        <v>10</v>
      </c>
      <c r="C18" s="111"/>
      <c r="D18" s="111"/>
      <c r="E18" s="111"/>
      <c r="F18" s="112"/>
      <c r="G18" s="49">
        <v>3274901</v>
      </c>
      <c r="H18" s="50"/>
      <c r="I18" s="50"/>
      <c r="J18" s="51"/>
      <c r="K18" s="52">
        <v>64.98925809195295</v>
      </c>
      <c r="L18" s="53"/>
      <c r="M18" s="54"/>
      <c r="N18" s="49">
        <v>3587951</v>
      </c>
      <c r="O18" s="50"/>
      <c r="P18" s="50"/>
      <c r="Q18" s="51"/>
      <c r="R18" s="67">
        <f t="shared" si="0"/>
        <v>109.55906758708124</v>
      </c>
      <c r="S18" s="68"/>
      <c r="T18" s="69"/>
      <c r="U18" s="220">
        <v>2180178</v>
      </c>
      <c r="V18" s="221"/>
      <c r="W18" s="221"/>
      <c r="X18" s="222"/>
      <c r="Y18" s="199">
        <f t="shared" si="1"/>
        <v>60.763873308191776</v>
      </c>
      <c r="Z18" s="200"/>
      <c r="AA18" s="200"/>
      <c r="AB18" s="70">
        <v>1740047</v>
      </c>
      <c r="AC18" s="70"/>
      <c r="AD18" s="70"/>
      <c r="AE18" s="70"/>
      <c r="AF18" s="71">
        <v>79.8</v>
      </c>
      <c r="AG18" s="71"/>
      <c r="AH18" s="71"/>
    </row>
    <row r="19" spans="1:34" ht="20.25" customHeight="1">
      <c r="A19" s="21"/>
      <c r="B19" s="111" t="s">
        <v>11</v>
      </c>
      <c r="C19" s="111"/>
      <c r="D19" s="111"/>
      <c r="E19" s="111"/>
      <c r="F19" s="112"/>
      <c r="G19" s="49">
        <v>49684</v>
      </c>
      <c r="H19" s="50"/>
      <c r="I19" s="50"/>
      <c r="J19" s="51"/>
      <c r="K19" s="52" t="s">
        <v>91</v>
      </c>
      <c r="L19" s="53"/>
      <c r="M19" s="54"/>
      <c r="N19" s="49">
        <v>895455</v>
      </c>
      <c r="O19" s="50"/>
      <c r="P19" s="50"/>
      <c r="Q19" s="51"/>
      <c r="R19" s="231">
        <f t="shared" si="0"/>
        <v>1802.3005394090653</v>
      </c>
      <c r="S19" s="232"/>
      <c r="T19" s="233"/>
      <c r="U19" s="220">
        <v>1567868</v>
      </c>
      <c r="V19" s="221"/>
      <c r="W19" s="221"/>
      <c r="X19" s="222"/>
      <c r="Y19" s="199">
        <f t="shared" si="1"/>
        <v>175.09176898894975</v>
      </c>
      <c r="Z19" s="200"/>
      <c r="AA19" s="200"/>
      <c r="AB19" s="70">
        <v>2287861</v>
      </c>
      <c r="AC19" s="70"/>
      <c r="AD19" s="70"/>
      <c r="AE19" s="70"/>
      <c r="AF19" s="71">
        <v>145.9</v>
      </c>
      <c r="AG19" s="71"/>
      <c r="AH19" s="71"/>
    </row>
    <row r="20" spans="1:34" s="23" customFormat="1" ht="20.25" customHeight="1">
      <c r="A20" s="22"/>
      <c r="B20" s="254" t="s">
        <v>12</v>
      </c>
      <c r="C20" s="254"/>
      <c r="D20" s="254"/>
      <c r="E20" s="254"/>
      <c r="F20" s="255"/>
      <c r="G20" s="49">
        <v>182</v>
      </c>
      <c r="H20" s="50"/>
      <c r="I20" s="50"/>
      <c r="J20" s="51"/>
      <c r="K20" s="52" t="s">
        <v>91</v>
      </c>
      <c r="L20" s="53"/>
      <c r="M20" s="54"/>
      <c r="N20" s="49">
        <v>842483</v>
      </c>
      <c r="O20" s="50"/>
      <c r="P20" s="50"/>
      <c r="Q20" s="51"/>
      <c r="R20" s="240">
        <f t="shared" si="0"/>
        <v>462902.7472527472</v>
      </c>
      <c r="S20" s="241"/>
      <c r="T20" s="242"/>
      <c r="U20" s="220">
        <v>2058655</v>
      </c>
      <c r="V20" s="221"/>
      <c r="W20" s="221"/>
      <c r="X20" s="222"/>
      <c r="Y20" s="199">
        <f t="shared" si="1"/>
        <v>244.35567245867276</v>
      </c>
      <c r="Z20" s="200"/>
      <c r="AA20" s="200"/>
      <c r="AB20" s="70">
        <v>1862342</v>
      </c>
      <c r="AC20" s="70"/>
      <c r="AD20" s="70"/>
      <c r="AE20" s="70"/>
      <c r="AF20" s="71">
        <v>90.5</v>
      </c>
      <c r="AG20" s="71"/>
      <c r="AH20" s="71"/>
    </row>
    <row r="21" spans="1:34" ht="20.25" customHeight="1">
      <c r="A21" s="252" t="s">
        <v>13</v>
      </c>
      <c r="B21" s="111"/>
      <c r="C21" s="111"/>
      <c r="D21" s="111"/>
      <c r="E21" s="111"/>
      <c r="F21" s="112"/>
      <c r="G21" s="49">
        <f>SUM(G22:J23)</f>
        <v>22121827</v>
      </c>
      <c r="H21" s="50"/>
      <c r="I21" s="50"/>
      <c r="J21" s="51"/>
      <c r="K21" s="52">
        <v>137.9198344200897</v>
      </c>
      <c r="L21" s="53"/>
      <c r="M21" s="54"/>
      <c r="N21" s="49">
        <f>SUM(N22:Q23)</f>
        <v>23108401</v>
      </c>
      <c r="O21" s="50"/>
      <c r="P21" s="50"/>
      <c r="Q21" s="51"/>
      <c r="R21" s="67">
        <f t="shared" si="0"/>
        <v>104.45973110629605</v>
      </c>
      <c r="S21" s="68"/>
      <c r="T21" s="69"/>
      <c r="U21" s="220">
        <f>SUM(U22:X23)</f>
        <v>24256309</v>
      </c>
      <c r="V21" s="221"/>
      <c r="W21" s="221"/>
      <c r="X21" s="222"/>
      <c r="Y21" s="199">
        <f t="shared" si="1"/>
        <v>104.96749212548283</v>
      </c>
      <c r="Z21" s="200"/>
      <c r="AA21" s="200"/>
      <c r="AB21" s="70">
        <f>SUM(AB22:AE23)</f>
        <v>27062521</v>
      </c>
      <c r="AC21" s="70"/>
      <c r="AD21" s="70"/>
      <c r="AE21" s="70"/>
      <c r="AF21" s="71">
        <v>111.6</v>
      </c>
      <c r="AG21" s="71"/>
      <c r="AH21" s="71"/>
    </row>
    <row r="22" spans="1:34" ht="20.25" customHeight="1">
      <c r="A22" s="21"/>
      <c r="B22" s="111" t="s">
        <v>8</v>
      </c>
      <c r="C22" s="111"/>
      <c r="D22" s="111"/>
      <c r="E22" s="111"/>
      <c r="F22" s="112"/>
      <c r="G22" s="49">
        <v>20470034</v>
      </c>
      <c r="H22" s="50"/>
      <c r="I22" s="50"/>
      <c r="J22" s="51"/>
      <c r="K22" s="52">
        <v>143.47750052936593</v>
      </c>
      <c r="L22" s="53"/>
      <c r="M22" s="54"/>
      <c r="N22" s="49">
        <v>21437505</v>
      </c>
      <c r="O22" s="50"/>
      <c r="P22" s="50"/>
      <c r="Q22" s="51"/>
      <c r="R22" s="67">
        <f t="shared" si="0"/>
        <v>104.72627939943821</v>
      </c>
      <c r="S22" s="68"/>
      <c r="T22" s="69"/>
      <c r="U22" s="220">
        <v>22687389</v>
      </c>
      <c r="V22" s="221"/>
      <c r="W22" s="221"/>
      <c r="X22" s="222"/>
      <c r="Y22" s="199">
        <f t="shared" si="1"/>
        <v>105.8303613223647</v>
      </c>
      <c r="Z22" s="200"/>
      <c r="AA22" s="200"/>
      <c r="AB22" s="70">
        <v>25524130</v>
      </c>
      <c r="AC22" s="70"/>
      <c r="AD22" s="70"/>
      <c r="AE22" s="70"/>
      <c r="AF22" s="71">
        <v>112.5</v>
      </c>
      <c r="AG22" s="71"/>
      <c r="AH22" s="71"/>
    </row>
    <row r="23" spans="1:34" s="23" customFormat="1" ht="20.25" customHeight="1">
      <c r="A23" s="22"/>
      <c r="B23" s="111" t="s">
        <v>9</v>
      </c>
      <c r="C23" s="111"/>
      <c r="D23" s="111"/>
      <c r="E23" s="111"/>
      <c r="F23" s="112"/>
      <c r="G23" s="49">
        <v>1651793</v>
      </c>
      <c r="H23" s="50"/>
      <c r="I23" s="50"/>
      <c r="J23" s="51"/>
      <c r="K23" s="52">
        <v>93.18696482710298</v>
      </c>
      <c r="L23" s="53"/>
      <c r="M23" s="54"/>
      <c r="N23" s="49">
        <v>1670896</v>
      </c>
      <c r="O23" s="50"/>
      <c r="P23" s="50"/>
      <c r="Q23" s="51"/>
      <c r="R23" s="67">
        <f t="shared" si="0"/>
        <v>101.15650084483951</v>
      </c>
      <c r="S23" s="68"/>
      <c r="T23" s="69"/>
      <c r="U23" s="220">
        <v>1568920</v>
      </c>
      <c r="V23" s="221"/>
      <c r="W23" s="221"/>
      <c r="X23" s="222"/>
      <c r="Y23" s="199">
        <f t="shared" si="1"/>
        <v>93.89692715764475</v>
      </c>
      <c r="Z23" s="200"/>
      <c r="AA23" s="200"/>
      <c r="AB23" s="70">
        <v>1538391</v>
      </c>
      <c r="AC23" s="70"/>
      <c r="AD23" s="70"/>
      <c r="AE23" s="70"/>
      <c r="AF23" s="71">
        <v>98.1</v>
      </c>
      <c r="AG23" s="71"/>
      <c r="AH23" s="71"/>
    </row>
    <row r="24" spans="1:34" ht="20.25" customHeight="1">
      <c r="A24" s="252" t="s">
        <v>14</v>
      </c>
      <c r="B24" s="111"/>
      <c r="C24" s="111"/>
      <c r="D24" s="111"/>
      <c r="E24" s="111"/>
      <c r="F24" s="112"/>
      <c r="G24" s="49">
        <v>8672176</v>
      </c>
      <c r="H24" s="50"/>
      <c r="I24" s="50"/>
      <c r="J24" s="51"/>
      <c r="K24" s="52">
        <v>98.68599622697592</v>
      </c>
      <c r="L24" s="53"/>
      <c r="M24" s="54"/>
      <c r="N24" s="49">
        <v>8666794</v>
      </c>
      <c r="O24" s="50"/>
      <c r="P24" s="50"/>
      <c r="Q24" s="51"/>
      <c r="R24" s="67">
        <f t="shared" si="0"/>
        <v>99.93793945141334</v>
      </c>
      <c r="S24" s="68"/>
      <c r="T24" s="69"/>
      <c r="U24" s="220">
        <v>8566804</v>
      </c>
      <c r="V24" s="221"/>
      <c r="W24" s="221"/>
      <c r="X24" s="222"/>
      <c r="Y24" s="199">
        <f t="shared" si="1"/>
        <v>98.84628618148764</v>
      </c>
      <c r="Z24" s="200"/>
      <c r="AA24" s="200"/>
      <c r="AB24" s="70">
        <v>8138058</v>
      </c>
      <c r="AC24" s="70"/>
      <c r="AD24" s="70"/>
      <c r="AE24" s="70"/>
      <c r="AF24" s="71">
        <v>95</v>
      </c>
      <c r="AG24" s="71"/>
      <c r="AH24" s="71"/>
    </row>
    <row r="25" spans="1:34" ht="20.25" customHeight="1">
      <c r="A25" s="252" t="s">
        <v>15</v>
      </c>
      <c r="B25" s="111"/>
      <c r="C25" s="111"/>
      <c r="D25" s="111"/>
      <c r="E25" s="111"/>
      <c r="F25" s="112"/>
      <c r="G25" s="49">
        <v>3868511</v>
      </c>
      <c r="H25" s="50"/>
      <c r="I25" s="50"/>
      <c r="J25" s="51"/>
      <c r="K25" s="52">
        <v>95.41378783891406</v>
      </c>
      <c r="L25" s="53"/>
      <c r="M25" s="54"/>
      <c r="N25" s="49">
        <v>3596216</v>
      </c>
      <c r="O25" s="50"/>
      <c r="P25" s="50"/>
      <c r="Q25" s="51"/>
      <c r="R25" s="67">
        <f t="shared" si="0"/>
        <v>92.96124529567061</v>
      </c>
      <c r="S25" s="68"/>
      <c r="T25" s="69"/>
      <c r="U25" s="220">
        <v>3528407</v>
      </c>
      <c r="V25" s="221"/>
      <c r="W25" s="221"/>
      <c r="X25" s="222"/>
      <c r="Y25" s="199">
        <f t="shared" si="1"/>
        <v>98.11443472805861</v>
      </c>
      <c r="Z25" s="200"/>
      <c r="AA25" s="200"/>
      <c r="AB25" s="70">
        <v>3072921</v>
      </c>
      <c r="AC25" s="70"/>
      <c r="AD25" s="70"/>
      <c r="AE25" s="70"/>
      <c r="AF25" s="71">
        <v>87.1</v>
      </c>
      <c r="AG25" s="71"/>
      <c r="AH25" s="71"/>
    </row>
    <row r="26" spans="1:34" s="23" customFormat="1" ht="20.25" customHeight="1">
      <c r="A26" s="252" t="s">
        <v>16</v>
      </c>
      <c r="B26" s="111"/>
      <c r="C26" s="111"/>
      <c r="D26" s="111"/>
      <c r="E26" s="111"/>
      <c r="F26" s="112"/>
      <c r="G26" s="49">
        <v>2467577</v>
      </c>
      <c r="H26" s="50"/>
      <c r="I26" s="50"/>
      <c r="J26" s="51"/>
      <c r="K26" s="52">
        <v>102.00835470929044</v>
      </c>
      <c r="L26" s="53"/>
      <c r="M26" s="54"/>
      <c r="N26" s="49">
        <v>2504678</v>
      </c>
      <c r="O26" s="50"/>
      <c r="P26" s="50"/>
      <c r="Q26" s="51"/>
      <c r="R26" s="67">
        <f t="shared" si="0"/>
        <v>101.50353970717023</v>
      </c>
      <c r="S26" s="68"/>
      <c r="T26" s="69"/>
      <c r="U26" s="220">
        <v>2409027</v>
      </c>
      <c r="V26" s="221"/>
      <c r="W26" s="221"/>
      <c r="X26" s="222"/>
      <c r="Y26" s="199">
        <f t="shared" si="1"/>
        <v>96.18110591461257</v>
      </c>
      <c r="Z26" s="200"/>
      <c r="AA26" s="200"/>
      <c r="AB26" s="70">
        <v>2422700</v>
      </c>
      <c r="AC26" s="70"/>
      <c r="AD26" s="70"/>
      <c r="AE26" s="70"/>
      <c r="AF26" s="71">
        <v>100.6</v>
      </c>
      <c r="AG26" s="71"/>
      <c r="AH26" s="71"/>
    </row>
    <row r="27" spans="1:34" ht="20.25" customHeight="1">
      <c r="A27" s="252" t="s">
        <v>0</v>
      </c>
      <c r="B27" s="111"/>
      <c r="C27" s="111"/>
      <c r="D27" s="111"/>
      <c r="E27" s="111"/>
      <c r="F27" s="112"/>
      <c r="G27" s="49">
        <v>1252575</v>
      </c>
      <c r="H27" s="50"/>
      <c r="I27" s="50"/>
      <c r="J27" s="51"/>
      <c r="K27" s="52">
        <v>90.46900222818492</v>
      </c>
      <c r="L27" s="53"/>
      <c r="M27" s="54"/>
      <c r="N27" s="49">
        <v>1159855</v>
      </c>
      <c r="O27" s="50"/>
      <c r="P27" s="50"/>
      <c r="Q27" s="51"/>
      <c r="R27" s="67">
        <f t="shared" si="0"/>
        <v>92.59764884338263</v>
      </c>
      <c r="S27" s="68"/>
      <c r="T27" s="69"/>
      <c r="U27" s="220">
        <v>1129434</v>
      </c>
      <c r="V27" s="221"/>
      <c r="W27" s="221"/>
      <c r="X27" s="222"/>
      <c r="Y27" s="199">
        <f t="shared" si="1"/>
        <v>97.3771721465183</v>
      </c>
      <c r="Z27" s="200"/>
      <c r="AA27" s="200"/>
      <c r="AB27" s="70">
        <v>1153882</v>
      </c>
      <c r="AC27" s="70"/>
      <c r="AD27" s="70"/>
      <c r="AE27" s="70"/>
      <c r="AF27" s="71">
        <v>102.2</v>
      </c>
      <c r="AG27" s="71"/>
      <c r="AH27" s="71"/>
    </row>
    <row r="28" spans="1:34" ht="20.25" customHeight="1">
      <c r="A28" s="252" t="s">
        <v>19</v>
      </c>
      <c r="B28" s="111"/>
      <c r="C28" s="111"/>
      <c r="D28" s="111"/>
      <c r="E28" s="111"/>
      <c r="F28" s="112"/>
      <c r="G28" s="49">
        <v>4253369</v>
      </c>
      <c r="H28" s="50"/>
      <c r="I28" s="50"/>
      <c r="J28" s="51"/>
      <c r="K28" s="52">
        <v>101.25663509089095</v>
      </c>
      <c r="L28" s="53"/>
      <c r="M28" s="54"/>
      <c r="N28" s="49">
        <v>4372944</v>
      </c>
      <c r="O28" s="50"/>
      <c r="P28" s="50"/>
      <c r="Q28" s="51"/>
      <c r="R28" s="67">
        <f t="shared" si="0"/>
        <v>102.81130087702242</v>
      </c>
      <c r="S28" s="68"/>
      <c r="T28" s="69"/>
      <c r="U28" s="220">
        <v>4326823</v>
      </c>
      <c r="V28" s="221"/>
      <c r="W28" s="221"/>
      <c r="X28" s="222"/>
      <c r="Y28" s="199">
        <f t="shared" si="1"/>
        <v>98.94531007028674</v>
      </c>
      <c r="Z28" s="200"/>
      <c r="AA28" s="200"/>
      <c r="AB28" s="70">
        <v>4277805</v>
      </c>
      <c r="AC28" s="70"/>
      <c r="AD28" s="70"/>
      <c r="AE28" s="70"/>
      <c r="AF28" s="71">
        <v>98.9</v>
      </c>
      <c r="AG28" s="71"/>
      <c r="AH28" s="71"/>
    </row>
    <row r="29" spans="1:34" s="23" customFormat="1" ht="20.25" customHeight="1">
      <c r="A29" s="252" t="s">
        <v>20</v>
      </c>
      <c r="B29" s="111"/>
      <c r="C29" s="111"/>
      <c r="D29" s="111"/>
      <c r="E29" s="111"/>
      <c r="F29" s="112"/>
      <c r="G29" s="49">
        <v>6656621</v>
      </c>
      <c r="H29" s="50"/>
      <c r="I29" s="50"/>
      <c r="J29" s="51"/>
      <c r="K29" s="52">
        <v>94.40391319904816</v>
      </c>
      <c r="L29" s="53"/>
      <c r="M29" s="54"/>
      <c r="N29" s="49">
        <v>7001027</v>
      </c>
      <c r="O29" s="50"/>
      <c r="P29" s="50"/>
      <c r="Q29" s="51"/>
      <c r="R29" s="67">
        <f t="shared" si="0"/>
        <v>105.17388627052675</v>
      </c>
      <c r="S29" s="68"/>
      <c r="T29" s="69"/>
      <c r="U29" s="220">
        <v>6512516</v>
      </c>
      <c r="V29" s="221"/>
      <c r="W29" s="221"/>
      <c r="X29" s="222"/>
      <c r="Y29" s="199">
        <f t="shared" si="1"/>
        <v>93.02229515755332</v>
      </c>
      <c r="Z29" s="200"/>
      <c r="AA29" s="200"/>
      <c r="AB29" s="70">
        <v>6181158</v>
      </c>
      <c r="AC29" s="70"/>
      <c r="AD29" s="70"/>
      <c r="AE29" s="70"/>
      <c r="AF29" s="71">
        <v>94.9</v>
      </c>
      <c r="AG29" s="71"/>
      <c r="AH29" s="71"/>
    </row>
    <row r="30" spans="1:34" ht="20.25" customHeight="1">
      <c r="A30" s="252" t="s">
        <v>17</v>
      </c>
      <c r="B30" s="111"/>
      <c r="C30" s="111"/>
      <c r="D30" s="111"/>
      <c r="E30" s="111"/>
      <c r="F30" s="112"/>
      <c r="G30" s="49">
        <v>18165891</v>
      </c>
      <c r="H30" s="50"/>
      <c r="I30" s="50"/>
      <c r="J30" s="51"/>
      <c r="K30" s="52">
        <v>98.07168086292369</v>
      </c>
      <c r="L30" s="53"/>
      <c r="M30" s="54"/>
      <c r="N30" s="49">
        <v>17838717</v>
      </c>
      <c r="O30" s="50"/>
      <c r="P30" s="50"/>
      <c r="Q30" s="51"/>
      <c r="R30" s="67">
        <f t="shared" si="0"/>
        <v>98.19896530261026</v>
      </c>
      <c r="S30" s="68"/>
      <c r="T30" s="69"/>
      <c r="U30" s="220">
        <v>18272761</v>
      </c>
      <c r="V30" s="221"/>
      <c r="W30" s="221"/>
      <c r="X30" s="222"/>
      <c r="Y30" s="199">
        <f t="shared" si="1"/>
        <v>102.43315704823391</v>
      </c>
      <c r="Z30" s="200"/>
      <c r="AA30" s="200"/>
      <c r="AB30" s="70">
        <v>18063285</v>
      </c>
      <c r="AC30" s="70"/>
      <c r="AD30" s="70"/>
      <c r="AE30" s="70"/>
      <c r="AF30" s="71">
        <v>98.9</v>
      </c>
      <c r="AG30" s="71"/>
      <c r="AH30" s="71"/>
    </row>
    <row r="31" spans="1:34" s="23" customFormat="1" ht="20.25" customHeight="1">
      <c r="A31" s="252" t="s">
        <v>18</v>
      </c>
      <c r="B31" s="111"/>
      <c r="C31" s="111"/>
      <c r="D31" s="111"/>
      <c r="E31" s="111"/>
      <c r="F31" s="112"/>
      <c r="G31" s="49">
        <v>1118</v>
      </c>
      <c r="H31" s="50"/>
      <c r="I31" s="50"/>
      <c r="J31" s="51"/>
      <c r="K31" s="52">
        <v>99.20141969831411</v>
      </c>
      <c r="L31" s="53"/>
      <c r="M31" s="54"/>
      <c r="N31" s="49">
        <v>1206</v>
      </c>
      <c r="O31" s="50"/>
      <c r="P31" s="50"/>
      <c r="Q31" s="51"/>
      <c r="R31" s="67">
        <f t="shared" si="0"/>
        <v>107.871198568873</v>
      </c>
      <c r="S31" s="68"/>
      <c r="T31" s="69"/>
      <c r="U31" s="220">
        <v>1158</v>
      </c>
      <c r="V31" s="221"/>
      <c r="W31" s="221"/>
      <c r="X31" s="222"/>
      <c r="Y31" s="199">
        <f t="shared" si="1"/>
        <v>96.01990049751244</v>
      </c>
      <c r="Z31" s="200"/>
      <c r="AA31" s="200"/>
      <c r="AB31" s="70">
        <v>1116</v>
      </c>
      <c r="AC31" s="70"/>
      <c r="AD31" s="70"/>
      <c r="AE31" s="70"/>
      <c r="AF31" s="71">
        <v>96.4</v>
      </c>
      <c r="AG31" s="71"/>
      <c r="AH31" s="71"/>
    </row>
    <row r="32" spans="1:34" ht="20.25" customHeight="1">
      <c r="A32" s="252" t="s">
        <v>90</v>
      </c>
      <c r="B32" s="111"/>
      <c r="C32" s="111"/>
      <c r="D32" s="111"/>
      <c r="E32" s="111"/>
      <c r="F32" s="112"/>
      <c r="G32" s="49">
        <v>0</v>
      </c>
      <c r="H32" s="50"/>
      <c r="I32" s="50"/>
      <c r="J32" s="51"/>
      <c r="K32" s="52" t="s">
        <v>91</v>
      </c>
      <c r="L32" s="53"/>
      <c r="M32" s="54"/>
      <c r="N32" s="49">
        <v>0</v>
      </c>
      <c r="O32" s="50"/>
      <c r="P32" s="50"/>
      <c r="Q32" s="51"/>
      <c r="R32" s="67" t="s">
        <v>96</v>
      </c>
      <c r="S32" s="68"/>
      <c r="T32" s="69"/>
      <c r="U32" s="49">
        <v>0</v>
      </c>
      <c r="V32" s="50"/>
      <c r="W32" s="50"/>
      <c r="X32" s="51"/>
      <c r="Y32" s="67" t="s">
        <v>96</v>
      </c>
      <c r="Z32" s="68"/>
      <c r="AA32" s="68"/>
      <c r="AB32" s="70">
        <v>0</v>
      </c>
      <c r="AC32" s="70"/>
      <c r="AD32" s="70"/>
      <c r="AE32" s="70"/>
      <c r="AF32" s="71" t="s">
        <v>96</v>
      </c>
      <c r="AG32" s="71"/>
      <c r="AH32" s="71"/>
    </row>
    <row r="33" spans="1:34" s="23" customFormat="1" ht="20.25" customHeight="1">
      <c r="A33" s="252" t="s">
        <v>25</v>
      </c>
      <c r="B33" s="111"/>
      <c r="C33" s="111"/>
      <c r="D33" s="111"/>
      <c r="E33" s="111"/>
      <c r="F33" s="112"/>
      <c r="G33" s="49" t="s">
        <v>91</v>
      </c>
      <c r="H33" s="50"/>
      <c r="I33" s="50"/>
      <c r="J33" s="51"/>
      <c r="K33" s="52" t="s">
        <v>91</v>
      </c>
      <c r="L33" s="53"/>
      <c r="M33" s="54"/>
      <c r="N33" s="49" t="s">
        <v>91</v>
      </c>
      <c r="O33" s="50"/>
      <c r="P33" s="50"/>
      <c r="Q33" s="51"/>
      <c r="R33" s="52" t="s">
        <v>91</v>
      </c>
      <c r="S33" s="53"/>
      <c r="T33" s="54"/>
      <c r="U33" s="49" t="s">
        <v>91</v>
      </c>
      <c r="V33" s="50"/>
      <c r="W33" s="50"/>
      <c r="X33" s="51"/>
      <c r="Y33" s="52" t="s">
        <v>91</v>
      </c>
      <c r="Z33" s="53"/>
      <c r="AA33" s="53"/>
      <c r="AB33" s="70" t="s">
        <v>91</v>
      </c>
      <c r="AC33" s="70"/>
      <c r="AD33" s="70"/>
      <c r="AE33" s="70"/>
      <c r="AF33" s="71" t="s">
        <v>91</v>
      </c>
      <c r="AG33" s="71"/>
      <c r="AH33" s="71"/>
    </row>
    <row r="34" spans="1:34" ht="20.25" customHeight="1">
      <c r="A34" s="249" t="s">
        <v>88</v>
      </c>
      <c r="B34" s="250"/>
      <c r="C34" s="250"/>
      <c r="D34" s="250"/>
      <c r="E34" s="250"/>
      <c r="F34" s="251"/>
      <c r="G34" s="58">
        <f>G28+G29</f>
        <v>10909990</v>
      </c>
      <c r="H34" s="59"/>
      <c r="I34" s="59"/>
      <c r="J34" s="60"/>
      <c r="K34" s="64">
        <v>96.96220941083538</v>
      </c>
      <c r="L34" s="65"/>
      <c r="M34" s="66"/>
      <c r="N34" s="58">
        <f>N28+N29+N35+N36</f>
        <v>11594829</v>
      </c>
      <c r="O34" s="59"/>
      <c r="P34" s="59"/>
      <c r="Q34" s="60"/>
      <c r="R34" s="64">
        <f>SUM(N34/G34)*100</f>
        <v>106.27717348961822</v>
      </c>
      <c r="S34" s="65"/>
      <c r="T34" s="66"/>
      <c r="U34" s="217">
        <f>U28+U29+U35+U36</f>
        <v>11049293</v>
      </c>
      <c r="V34" s="218"/>
      <c r="W34" s="218"/>
      <c r="X34" s="219"/>
      <c r="Y34" s="64">
        <f>SUM(U34/N34)*100</f>
        <v>95.29500607555318</v>
      </c>
      <c r="Z34" s="65"/>
      <c r="AA34" s="65"/>
      <c r="AB34" s="58">
        <f>AB28+AB29+AB35+AB36</f>
        <v>10674836</v>
      </c>
      <c r="AC34" s="59"/>
      <c r="AD34" s="59"/>
      <c r="AE34" s="60"/>
      <c r="AF34" s="64">
        <v>96.6</v>
      </c>
      <c r="AG34" s="65"/>
      <c r="AH34" s="66"/>
    </row>
    <row r="35" spans="1:34" ht="20.25" customHeight="1">
      <c r="A35" s="252" t="s">
        <v>21</v>
      </c>
      <c r="B35" s="111"/>
      <c r="C35" s="111"/>
      <c r="D35" s="111"/>
      <c r="E35" s="111"/>
      <c r="F35" s="112"/>
      <c r="G35" s="49" t="s">
        <v>91</v>
      </c>
      <c r="H35" s="50"/>
      <c r="I35" s="50"/>
      <c r="J35" s="51"/>
      <c r="K35" s="52" t="s">
        <v>91</v>
      </c>
      <c r="L35" s="53"/>
      <c r="M35" s="54"/>
      <c r="N35" s="49">
        <v>27082</v>
      </c>
      <c r="O35" s="50"/>
      <c r="P35" s="50"/>
      <c r="Q35" s="51"/>
      <c r="R35" s="67" t="s">
        <v>91</v>
      </c>
      <c r="S35" s="68"/>
      <c r="T35" s="69"/>
      <c r="U35" s="220">
        <v>26543</v>
      </c>
      <c r="V35" s="221"/>
      <c r="W35" s="221"/>
      <c r="X35" s="222"/>
      <c r="Y35" s="199">
        <f>SUM(U35/N35)*100</f>
        <v>98.00974817221771</v>
      </c>
      <c r="Z35" s="200"/>
      <c r="AA35" s="200"/>
      <c r="AB35" s="70">
        <v>26175</v>
      </c>
      <c r="AC35" s="70"/>
      <c r="AD35" s="70"/>
      <c r="AE35" s="70"/>
      <c r="AF35" s="71">
        <v>98.6</v>
      </c>
      <c r="AG35" s="71"/>
      <c r="AH35" s="71"/>
    </row>
    <row r="36" spans="1:34" ht="20.25" customHeight="1">
      <c r="A36" s="148" t="s">
        <v>81</v>
      </c>
      <c r="B36" s="256"/>
      <c r="C36" s="256"/>
      <c r="D36" s="256"/>
      <c r="E36" s="256"/>
      <c r="F36" s="257"/>
      <c r="G36" s="49" t="s">
        <v>91</v>
      </c>
      <c r="H36" s="50"/>
      <c r="I36" s="50"/>
      <c r="J36" s="51"/>
      <c r="K36" s="52" t="s">
        <v>91</v>
      </c>
      <c r="L36" s="53"/>
      <c r="M36" s="54"/>
      <c r="N36" s="49">
        <v>193776</v>
      </c>
      <c r="O36" s="50"/>
      <c r="P36" s="50"/>
      <c r="Q36" s="51"/>
      <c r="R36" s="67" t="s">
        <v>91</v>
      </c>
      <c r="S36" s="68"/>
      <c r="T36" s="69"/>
      <c r="U36" s="220">
        <v>183411</v>
      </c>
      <c r="V36" s="221"/>
      <c r="W36" s="221"/>
      <c r="X36" s="222"/>
      <c r="Y36" s="199">
        <f>SUM(U36/N36)*100</f>
        <v>94.65104037651722</v>
      </c>
      <c r="Z36" s="200"/>
      <c r="AA36" s="200"/>
      <c r="AB36" s="70">
        <v>189698</v>
      </c>
      <c r="AC36" s="70"/>
      <c r="AD36" s="70"/>
      <c r="AE36" s="70"/>
      <c r="AF36" s="71">
        <v>103.4</v>
      </c>
      <c r="AG36" s="71"/>
      <c r="AH36" s="71"/>
    </row>
    <row r="37" spans="1:34" ht="20.25" customHeight="1">
      <c r="A37" s="249" t="s">
        <v>89</v>
      </c>
      <c r="B37" s="250"/>
      <c r="C37" s="250"/>
      <c r="D37" s="250"/>
      <c r="E37" s="250"/>
      <c r="F37" s="251"/>
      <c r="G37" s="58">
        <f>G39+G40+G41</f>
        <v>29310</v>
      </c>
      <c r="H37" s="59"/>
      <c r="I37" s="59"/>
      <c r="J37" s="60"/>
      <c r="K37" s="64">
        <v>94.63080747748039</v>
      </c>
      <c r="L37" s="65"/>
      <c r="M37" s="66"/>
      <c r="N37" s="58">
        <f>N39</f>
        <v>450</v>
      </c>
      <c r="O37" s="59"/>
      <c r="P37" s="59"/>
      <c r="Q37" s="60"/>
      <c r="R37" s="64">
        <f>SUM(N37/G37)*100</f>
        <v>1.5353121801432956</v>
      </c>
      <c r="S37" s="65"/>
      <c r="T37" s="66"/>
      <c r="U37" s="217">
        <f>U39</f>
        <v>618</v>
      </c>
      <c r="V37" s="218"/>
      <c r="W37" s="218"/>
      <c r="X37" s="219"/>
      <c r="Y37" s="215">
        <f>SUM(U37/N37)*100</f>
        <v>137.33333333333334</v>
      </c>
      <c r="Z37" s="216"/>
      <c r="AA37" s="216"/>
      <c r="AB37" s="58">
        <f>AB39</f>
        <v>0</v>
      </c>
      <c r="AC37" s="59"/>
      <c r="AD37" s="59"/>
      <c r="AE37" s="60"/>
      <c r="AF37" s="64" t="s">
        <v>91</v>
      </c>
      <c r="AG37" s="65"/>
      <c r="AH37" s="66"/>
    </row>
    <row r="38" spans="1:34" ht="20.25" customHeight="1">
      <c r="A38" s="252" t="s">
        <v>22</v>
      </c>
      <c r="B38" s="111"/>
      <c r="C38" s="111"/>
      <c r="D38" s="111"/>
      <c r="E38" s="111"/>
      <c r="F38" s="112"/>
      <c r="G38" s="49" t="s">
        <v>91</v>
      </c>
      <c r="H38" s="50"/>
      <c r="I38" s="50"/>
      <c r="J38" s="51"/>
      <c r="K38" s="52" t="s">
        <v>91</v>
      </c>
      <c r="L38" s="53"/>
      <c r="M38" s="54"/>
      <c r="N38" s="49" t="s">
        <v>91</v>
      </c>
      <c r="O38" s="50"/>
      <c r="P38" s="50"/>
      <c r="Q38" s="51"/>
      <c r="R38" s="52" t="s">
        <v>91</v>
      </c>
      <c r="S38" s="53"/>
      <c r="T38" s="54"/>
      <c r="U38" s="49" t="s">
        <v>91</v>
      </c>
      <c r="V38" s="50"/>
      <c r="W38" s="50"/>
      <c r="X38" s="51"/>
      <c r="Y38" s="52" t="s">
        <v>91</v>
      </c>
      <c r="Z38" s="53"/>
      <c r="AA38" s="53"/>
      <c r="AB38" s="70" t="s">
        <v>91</v>
      </c>
      <c r="AC38" s="70"/>
      <c r="AD38" s="70"/>
      <c r="AE38" s="70"/>
      <c r="AF38" s="71" t="s">
        <v>91</v>
      </c>
      <c r="AG38" s="71"/>
      <c r="AH38" s="71"/>
    </row>
    <row r="39" spans="1:34" s="23" customFormat="1" ht="20.25" customHeight="1">
      <c r="A39" s="202" t="s">
        <v>6</v>
      </c>
      <c r="B39" s="203"/>
      <c r="C39" s="203"/>
      <c r="D39" s="203"/>
      <c r="E39" s="204" t="s">
        <v>94</v>
      </c>
      <c r="F39" s="205"/>
      <c r="G39" s="49">
        <v>606</v>
      </c>
      <c r="H39" s="50"/>
      <c r="I39" s="50"/>
      <c r="J39" s="51"/>
      <c r="K39" s="52">
        <v>69.09920182440136</v>
      </c>
      <c r="L39" s="53"/>
      <c r="M39" s="54"/>
      <c r="N39" s="49">
        <v>450</v>
      </c>
      <c r="O39" s="50"/>
      <c r="P39" s="50"/>
      <c r="Q39" s="51"/>
      <c r="R39" s="67">
        <f>SUM(N39/G39)*100</f>
        <v>74.25742574257426</v>
      </c>
      <c r="S39" s="68"/>
      <c r="T39" s="69"/>
      <c r="U39" s="220">
        <v>618</v>
      </c>
      <c r="V39" s="221"/>
      <c r="W39" s="221"/>
      <c r="X39" s="222"/>
      <c r="Y39" s="199">
        <f>SUM(U39/N39)*100</f>
        <v>137.33333333333334</v>
      </c>
      <c r="Z39" s="200"/>
      <c r="AA39" s="200"/>
      <c r="AB39" s="70">
        <v>0</v>
      </c>
      <c r="AC39" s="70"/>
      <c r="AD39" s="70"/>
      <c r="AE39" s="70"/>
      <c r="AF39" s="71" t="s">
        <v>91</v>
      </c>
      <c r="AG39" s="71"/>
      <c r="AH39" s="71"/>
    </row>
    <row r="40" spans="1:34" ht="20.25" customHeight="1">
      <c r="A40" s="206" t="s">
        <v>23</v>
      </c>
      <c r="B40" s="207"/>
      <c r="C40" s="207"/>
      <c r="D40" s="207"/>
      <c r="E40" s="204" t="s">
        <v>94</v>
      </c>
      <c r="F40" s="205"/>
      <c r="G40" s="49">
        <v>16474</v>
      </c>
      <c r="H40" s="50"/>
      <c r="I40" s="50"/>
      <c r="J40" s="51"/>
      <c r="K40" s="52">
        <v>94.83622128835415</v>
      </c>
      <c r="L40" s="53"/>
      <c r="M40" s="54"/>
      <c r="N40" s="49" t="s">
        <v>91</v>
      </c>
      <c r="O40" s="50"/>
      <c r="P40" s="50"/>
      <c r="Q40" s="51"/>
      <c r="R40" s="67" t="s">
        <v>91</v>
      </c>
      <c r="S40" s="68"/>
      <c r="T40" s="69"/>
      <c r="U40" s="49" t="s">
        <v>91</v>
      </c>
      <c r="V40" s="50"/>
      <c r="W40" s="50"/>
      <c r="X40" s="51"/>
      <c r="Y40" s="199" t="s">
        <v>91</v>
      </c>
      <c r="Z40" s="200"/>
      <c r="AA40" s="200"/>
      <c r="AB40" s="70" t="s">
        <v>91</v>
      </c>
      <c r="AC40" s="70"/>
      <c r="AD40" s="70"/>
      <c r="AE40" s="70"/>
      <c r="AF40" s="71" t="s">
        <v>91</v>
      </c>
      <c r="AG40" s="71"/>
      <c r="AH40" s="71"/>
    </row>
    <row r="41" spans="1:34" ht="20.25" customHeight="1">
      <c r="A41" s="206" t="s">
        <v>24</v>
      </c>
      <c r="B41" s="207"/>
      <c r="C41" s="207"/>
      <c r="D41" s="207"/>
      <c r="E41" s="204" t="s">
        <v>95</v>
      </c>
      <c r="F41" s="205"/>
      <c r="G41" s="49">
        <v>12230</v>
      </c>
      <c r="H41" s="50"/>
      <c r="I41" s="50"/>
      <c r="J41" s="51"/>
      <c r="K41" s="52">
        <v>96.11001964636542</v>
      </c>
      <c r="L41" s="53"/>
      <c r="M41" s="54"/>
      <c r="N41" s="49" t="s">
        <v>91</v>
      </c>
      <c r="O41" s="50"/>
      <c r="P41" s="50"/>
      <c r="Q41" s="51"/>
      <c r="R41" s="67" t="s">
        <v>91</v>
      </c>
      <c r="S41" s="68"/>
      <c r="T41" s="69"/>
      <c r="U41" s="49" t="s">
        <v>91</v>
      </c>
      <c r="V41" s="50"/>
      <c r="W41" s="50"/>
      <c r="X41" s="51"/>
      <c r="Y41" s="199" t="s">
        <v>91</v>
      </c>
      <c r="Z41" s="200"/>
      <c r="AA41" s="200"/>
      <c r="AB41" s="70" t="s">
        <v>91</v>
      </c>
      <c r="AC41" s="70"/>
      <c r="AD41" s="70"/>
      <c r="AE41" s="70"/>
      <c r="AF41" s="71" t="s">
        <v>91</v>
      </c>
      <c r="AG41" s="71"/>
      <c r="AH41" s="71"/>
    </row>
    <row r="42" spans="1:34" ht="20.25" customHeight="1">
      <c r="A42" s="104" t="s">
        <v>20</v>
      </c>
      <c r="B42" s="105"/>
      <c r="C42" s="105"/>
      <c r="D42" s="105"/>
      <c r="E42" s="106" t="s">
        <v>95</v>
      </c>
      <c r="F42" s="107"/>
      <c r="G42" s="70" t="s">
        <v>91</v>
      </c>
      <c r="H42" s="70"/>
      <c r="I42" s="70"/>
      <c r="J42" s="70"/>
      <c r="K42" s="71" t="s">
        <v>91</v>
      </c>
      <c r="L42" s="71"/>
      <c r="M42" s="71"/>
      <c r="N42" s="70" t="s">
        <v>91</v>
      </c>
      <c r="O42" s="70"/>
      <c r="P42" s="70"/>
      <c r="Q42" s="70"/>
      <c r="R42" s="103" t="s">
        <v>91</v>
      </c>
      <c r="S42" s="103"/>
      <c r="T42" s="103"/>
      <c r="U42" s="49" t="s">
        <v>91</v>
      </c>
      <c r="V42" s="50"/>
      <c r="W42" s="50"/>
      <c r="X42" s="51"/>
      <c r="Y42" s="199" t="s">
        <v>91</v>
      </c>
      <c r="Z42" s="200"/>
      <c r="AA42" s="200"/>
      <c r="AB42" s="70" t="s">
        <v>91</v>
      </c>
      <c r="AC42" s="70"/>
      <c r="AD42" s="70"/>
      <c r="AE42" s="70"/>
      <c r="AF42" s="71" t="s">
        <v>91</v>
      </c>
      <c r="AG42" s="71"/>
      <c r="AH42" s="71"/>
    </row>
    <row r="43" spans="1:34" ht="20.25" customHeight="1">
      <c r="A43" s="116" t="s">
        <v>26</v>
      </c>
      <c r="B43" s="117"/>
      <c r="C43" s="117"/>
      <c r="D43" s="117"/>
      <c r="E43" s="117"/>
      <c r="F43" s="32" t="s">
        <v>29</v>
      </c>
      <c r="G43" s="58">
        <f>G7+G34+G37</f>
        <v>101281954</v>
      </c>
      <c r="H43" s="59"/>
      <c r="I43" s="59"/>
      <c r="J43" s="60"/>
      <c r="K43" s="64">
        <v>102.61990098079853</v>
      </c>
      <c r="L43" s="65"/>
      <c r="M43" s="66"/>
      <c r="N43" s="217">
        <f>N7+N34+N37</f>
        <v>103645664</v>
      </c>
      <c r="O43" s="218"/>
      <c r="P43" s="218"/>
      <c r="Q43" s="219"/>
      <c r="R43" s="228">
        <f>SUM(N43/G43)*100</f>
        <v>102.33379186187501</v>
      </c>
      <c r="S43" s="229"/>
      <c r="T43" s="230"/>
      <c r="U43" s="217">
        <f>U7+U34+U37</f>
        <v>105504061</v>
      </c>
      <c r="V43" s="218"/>
      <c r="W43" s="218"/>
      <c r="X43" s="219"/>
      <c r="Y43" s="243">
        <f>SUM(U43/N43)*100</f>
        <v>101.7930291806515</v>
      </c>
      <c r="Z43" s="244"/>
      <c r="AA43" s="244"/>
      <c r="AB43" s="58">
        <f>AB7+AB34+AB37</f>
        <v>109843512</v>
      </c>
      <c r="AC43" s="59"/>
      <c r="AD43" s="59"/>
      <c r="AE43" s="60"/>
      <c r="AF43" s="64">
        <v>104.1</v>
      </c>
      <c r="AG43" s="65"/>
      <c r="AH43" s="66"/>
    </row>
    <row r="44" spans="1:34" s="23" customFormat="1" ht="20.25" customHeight="1">
      <c r="A44" s="252" t="s">
        <v>27</v>
      </c>
      <c r="B44" s="111"/>
      <c r="C44" s="111"/>
      <c r="D44" s="111"/>
      <c r="E44" s="111"/>
      <c r="F44" s="33" t="s">
        <v>28</v>
      </c>
      <c r="G44" s="49">
        <v>107874221</v>
      </c>
      <c r="H44" s="50"/>
      <c r="I44" s="50"/>
      <c r="J44" s="51"/>
      <c r="K44" s="52">
        <v>102.05836293267984</v>
      </c>
      <c r="L44" s="53"/>
      <c r="M44" s="54"/>
      <c r="N44" s="220">
        <v>109976381</v>
      </c>
      <c r="O44" s="221"/>
      <c r="P44" s="221"/>
      <c r="Q44" s="222"/>
      <c r="R44" s="67">
        <f>SUM(N44/G44)*100</f>
        <v>101.94871395641411</v>
      </c>
      <c r="S44" s="68"/>
      <c r="T44" s="69"/>
      <c r="U44" s="220">
        <v>111437629</v>
      </c>
      <c r="V44" s="221"/>
      <c r="W44" s="221"/>
      <c r="X44" s="222"/>
      <c r="Y44" s="223">
        <f>SUM(U44/N44)*100</f>
        <v>101.32869256717949</v>
      </c>
      <c r="Z44" s="224"/>
      <c r="AA44" s="224"/>
      <c r="AB44" s="70">
        <v>115143189</v>
      </c>
      <c r="AC44" s="70"/>
      <c r="AD44" s="70"/>
      <c r="AE44" s="70"/>
      <c r="AF44" s="52">
        <v>103.3</v>
      </c>
      <c r="AG44" s="53"/>
      <c r="AH44" s="54"/>
    </row>
    <row r="45" spans="1:34" ht="20.25" customHeight="1">
      <c r="A45" s="252" t="s">
        <v>34</v>
      </c>
      <c r="B45" s="111"/>
      <c r="C45" s="111"/>
      <c r="D45" s="111"/>
      <c r="E45" s="258" t="s">
        <v>30</v>
      </c>
      <c r="F45" s="153"/>
      <c r="G45" s="67">
        <f>SUM(G43/G44)*100</f>
        <v>93.88893199979633</v>
      </c>
      <c r="H45" s="68"/>
      <c r="I45" s="68"/>
      <c r="J45" s="69"/>
      <c r="K45" s="52" t="s">
        <v>91</v>
      </c>
      <c r="L45" s="53"/>
      <c r="M45" s="54"/>
      <c r="N45" s="67">
        <f>SUM(N43/N44)*100</f>
        <v>94.24356671638431</v>
      </c>
      <c r="O45" s="68"/>
      <c r="P45" s="68"/>
      <c r="Q45" s="69"/>
      <c r="R45" s="52" t="s">
        <v>91</v>
      </c>
      <c r="S45" s="53"/>
      <c r="T45" s="54"/>
      <c r="U45" s="220">
        <f>SUM(U43/U44)*100</f>
        <v>94.6754358888953</v>
      </c>
      <c r="V45" s="221"/>
      <c r="W45" s="221"/>
      <c r="X45" s="222"/>
      <c r="Y45" s="52" t="s">
        <v>91</v>
      </c>
      <c r="Z45" s="53"/>
      <c r="AA45" s="53"/>
      <c r="AB45" s="103">
        <f>SUM(AB43/AB44)*100</f>
        <v>95.3973161191497</v>
      </c>
      <c r="AC45" s="103"/>
      <c r="AD45" s="103"/>
      <c r="AE45" s="103"/>
      <c r="AF45" s="71" t="s">
        <v>91</v>
      </c>
      <c r="AG45" s="71"/>
      <c r="AH45" s="71"/>
    </row>
    <row r="46" spans="1:34" ht="20.25" customHeight="1">
      <c r="A46" s="252" t="s">
        <v>35</v>
      </c>
      <c r="B46" s="111"/>
      <c r="C46" s="111"/>
      <c r="D46" s="111"/>
      <c r="E46" s="111"/>
      <c r="F46" s="33" t="s">
        <v>39</v>
      </c>
      <c r="G46" s="49">
        <v>161901905</v>
      </c>
      <c r="H46" s="50"/>
      <c r="I46" s="50"/>
      <c r="J46" s="51"/>
      <c r="K46" s="52">
        <v>91.12284794102918</v>
      </c>
      <c r="L46" s="53"/>
      <c r="M46" s="54"/>
      <c r="N46" s="49">
        <v>146650347</v>
      </c>
      <c r="O46" s="50"/>
      <c r="P46" s="50"/>
      <c r="Q46" s="51"/>
      <c r="R46" s="67">
        <f>SUM(N46/G46)*100</f>
        <v>90.5797538330386</v>
      </c>
      <c r="S46" s="68"/>
      <c r="T46" s="69"/>
      <c r="U46" s="220">
        <v>146462588</v>
      </c>
      <c r="V46" s="221"/>
      <c r="W46" s="221"/>
      <c r="X46" s="222"/>
      <c r="Y46" s="223">
        <f>SUM(U46/N46)*100</f>
        <v>99.8719682538494</v>
      </c>
      <c r="Z46" s="224"/>
      <c r="AA46" s="224"/>
      <c r="AB46" s="70">
        <v>143197061</v>
      </c>
      <c r="AC46" s="70"/>
      <c r="AD46" s="70"/>
      <c r="AE46" s="70"/>
      <c r="AF46" s="71">
        <v>97.8</v>
      </c>
      <c r="AG46" s="71"/>
      <c r="AH46" s="71"/>
    </row>
    <row r="47" spans="1:34" s="23" customFormat="1" ht="20.25" customHeight="1">
      <c r="A47" s="252" t="s">
        <v>36</v>
      </c>
      <c r="B47" s="111"/>
      <c r="C47" s="111"/>
      <c r="D47" s="111"/>
      <c r="E47" s="111"/>
      <c r="F47" s="33" t="s">
        <v>31</v>
      </c>
      <c r="G47" s="49">
        <v>1950932</v>
      </c>
      <c r="H47" s="50"/>
      <c r="I47" s="50"/>
      <c r="J47" s="51"/>
      <c r="K47" s="52">
        <v>126.67673969067981</v>
      </c>
      <c r="L47" s="53"/>
      <c r="M47" s="54"/>
      <c r="N47" s="49">
        <v>4555827</v>
      </c>
      <c r="O47" s="50"/>
      <c r="P47" s="50"/>
      <c r="Q47" s="51"/>
      <c r="R47" s="67">
        <f>SUM(N47/G47)*100</f>
        <v>233.52054300201135</v>
      </c>
      <c r="S47" s="68"/>
      <c r="T47" s="69"/>
      <c r="U47" s="220">
        <v>9698093</v>
      </c>
      <c r="V47" s="221"/>
      <c r="W47" s="221"/>
      <c r="X47" s="222"/>
      <c r="Y47" s="223">
        <f>SUM(U47/N47)*100</f>
        <v>212.8722842197476</v>
      </c>
      <c r="Z47" s="224"/>
      <c r="AA47" s="224"/>
      <c r="AB47" s="70">
        <v>27026096</v>
      </c>
      <c r="AC47" s="70"/>
      <c r="AD47" s="70"/>
      <c r="AE47" s="70"/>
      <c r="AF47" s="71">
        <v>278.7</v>
      </c>
      <c r="AG47" s="71"/>
      <c r="AH47" s="71"/>
    </row>
    <row r="48" spans="1:34" ht="20.25" customHeight="1">
      <c r="A48" s="252" t="s">
        <v>41</v>
      </c>
      <c r="B48" s="111"/>
      <c r="C48" s="111"/>
      <c r="D48" s="258" t="s">
        <v>40</v>
      </c>
      <c r="E48" s="258"/>
      <c r="F48" s="153"/>
      <c r="G48" s="49">
        <f>SUM(G43+G46+G47)</f>
        <v>265134791</v>
      </c>
      <c r="H48" s="50"/>
      <c r="I48" s="50"/>
      <c r="J48" s="51"/>
      <c r="K48" s="52">
        <v>95.40289901044913</v>
      </c>
      <c r="L48" s="53"/>
      <c r="M48" s="54"/>
      <c r="N48" s="49">
        <f>SUM(N43+N46+N47)</f>
        <v>254851838</v>
      </c>
      <c r="O48" s="50"/>
      <c r="P48" s="50"/>
      <c r="Q48" s="51"/>
      <c r="R48" s="67">
        <f>SUM(N48/G48)*100</f>
        <v>96.12161310056061</v>
      </c>
      <c r="S48" s="68"/>
      <c r="T48" s="69"/>
      <c r="U48" s="220">
        <f>SUM(U43+U46+U47)</f>
        <v>261664742</v>
      </c>
      <c r="V48" s="221"/>
      <c r="W48" s="221"/>
      <c r="X48" s="222"/>
      <c r="Y48" s="199">
        <f>SUM(U48/N48)*100</f>
        <v>102.67328030806668</v>
      </c>
      <c r="Z48" s="200"/>
      <c r="AA48" s="200"/>
      <c r="AB48" s="70">
        <f>SUM(AB43+AB46+AB47)</f>
        <v>280066669</v>
      </c>
      <c r="AC48" s="70"/>
      <c r="AD48" s="70"/>
      <c r="AE48" s="70"/>
      <c r="AF48" s="71">
        <v>107</v>
      </c>
      <c r="AG48" s="71"/>
      <c r="AH48" s="71"/>
    </row>
    <row r="49" spans="1:34" ht="20.25" customHeight="1">
      <c r="A49" s="252" t="s">
        <v>37</v>
      </c>
      <c r="B49" s="111"/>
      <c r="C49" s="111"/>
      <c r="D49" s="111"/>
      <c r="E49" s="111"/>
      <c r="F49" s="33" t="s">
        <v>32</v>
      </c>
      <c r="G49" s="49">
        <v>534343032</v>
      </c>
      <c r="H49" s="50"/>
      <c r="I49" s="50"/>
      <c r="J49" s="51"/>
      <c r="K49" s="52">
        <v>97.76182940285068</v>
      </c>
      <c r="L49" s="53"/>
      <c r="M49" s="54"/>
      <c r="N49" s="49">
        <v>497884923</v>
      </c>
      <c r="O49" s="50"/>
      <c r="P49" s="50"/>
      <c r="Q49" s="51"/>
      <c r="R49" s="67">
        <f>SUM(N49/G49)*100</f>
        <v>93.17702172263004</v>
      </c>
      <c r="S49" s="68"/>
      <c r="T49" s="69"/>
      <c r="U49" s="220">
        <v>482308930</v>
      </c>
      <c r="V49" s="221"/>
      <c r="W49" s="221"/>
      <c r="X49" s="222"/>
      <c r="Y49" s="199">
        <f>SUM(U49/N49)*100</f>
        <v>96.87156764937829</v>
      </c>
      <c r="Z49" s="200"/>
      <c r="AA49" s="200"/>
      <c r="AB49" s="70">
        <v>464181785</v>
      </c>
      <c r="AC49" s="70"/>
      <c r="AD49" s="70"/>
      <c r="AE49" s="70"/>
      <c r="AF49" s="71">
        <v>96.2</v>
      </c>
      <c r="AG49" s="71"/>
      <c r="AH49" s="71"/>
    </row>
    <row r="50" spans="1:34" s="23" customFormat="1" ht="20.25" customHeight="1">
      <c r="A50" s="252" t="s">
        <v>38</v>
      </c>
      <c r="B50" s="111"/>
      <c r="C50" s="111"/>
      <c r="D50" s="111"/>
      <c r="E50" s="111"/>
      <c r="F50" s="33" t="s">
        <v>33</v>
      </c>
      <c r="G50" s="49">
        <v>528428895</v>
      </c>
      <c r="H50" s="50"/>
      <c r="I50" s="50"/>
      <c r="J50" s="51"/>
      <c r="K50" s="52">
        <v>98.02969964954723</v>
      </c>
      <c r="L50" s="53"/>
      <c r="M50" s="54"/>
      <c r="N50" s="49">
        <v>493694518</v>
      </c>
      <c r="O50" s="50"/>
      <c r="P50" s="50"/>
      <c r="Q50" s="51"/>
      <c r="R50" s="67">
        <f>SUM(N50/G50)*100</f>
        <v>93.42685887757898</v>
      </c>
      <c r="S50" s="68"/>
      <c r="T50" s="69"/>
      <c r="U50" s="220">
        <v>478781280</v>
      </c>
      <c r="V50" s="221"/>
      <c r="W50" s="221"/>
      <c r="X50" s="222"/>
      <c r="Y50" s="199">
        <f>SUM(U50/N50)*100</f>
        <v>96.97925793050835</v>
      </c>
      <c r="Z50" s="200"/>
      <c r="AA50" s="200"/>
      <c r="AB50" s="70">
        <v>460961632</v>
      </c>
      <c r="AC50" s="70"/>
      <c r="AD50" s="70"/>
      <c r="AE50" s="70"/>
      <c r="AF50" s="71">
        <v>96.3</v>
      </c>
      <c r="AG50" s="71"/>
      <c r="AH50" s="71"/>
    </row>
    <row r="51" spans="1:34" ht="11.25" customHeight="1">
      <c r="A51" s="259" t="s">
        <v>47</v>
      </c>
      <c r="B51" s="260"/>
      <c r="C51" s="166" t="s">
        <v>44</v>
      </c>
      <c r="D51" s="265"/>
      <c r="E51" s="258" t="s">
        <v>42</v>
      </c>
      <c r="F51" s="153"/>
      <c r="G51" s="72">
        <f>SUM(G43/G49)*100</f>
        <v>18.954482033930592</v>
      </c>
      <c r="H51" s="77"/>
      <c r="I51" s="77"/>
      <c r="J51" s="78"/>
      <c r="K51" s="72" t="s">
        <v>91</v>
      </c>
      <c r="L51" s="77"/>
      <c r="M51" s="78"/>
      <c r="N51" s="72">
        <f>SUM(N43/N49)*100</f>
        <v>20.817192731100235</v>
      </c>
      <c r="O51" s="77"/>
      <c r="P51" s="77"/>
      <c r="Q51" s="78"/>
      <c r="R51" s="170" t="s">
        <v>91</v>
      </c>
      <c r="S51" s="184"/>
      <c r="T51" s="185"/>
      <c r="U51" s="72">
        <f>SUM(U43/U49)*100</f>
        <v>21.87478904858759</v>
      </c>
      <c r="V51" s="77"/>
      <c r="W51" s="77"/>
      <c r="X51" s="78"/>
      <c r="Y51" s="170" t="s">
        <v>91</v>
      </c>
      <c r="Z51" s="184"/>
      <c r="AA51" s="184"/>
      <c r="AB51" s="103">
        <f>SUM(AB43/AB49)*100</f>
        <v>23.663899693952878</v>
      </c>
      <c r="AC51" s="103"/>
      <c r="AD51" s="103"/>
      <c r="AE51" s="103"/>
      <c r="AF51" s="195" t="s">
        <v>96</v>
      </c>
      <c r="AG51" s="195"/>
      <c r="AH51" s="195"/>
    </row>
    <row r="52" spans="1:34" ht="11.25" customHeight="1">
      <c r="A52" s="261"/>
      <c r="B52" s="262"/>
      <c r="C52" s="168"/>
      <c r="D52" s="266"/>
      <c r="E52" s="258" t="s">
        <v>43</v>
      </c>
      <c r="F52" s="153"/>
      <c r="G52" s="79"/>
      <c r="H52" s="80"/>
      <c r="I52" s="80"/>
      <c r="J52" s="81"/>
      <c r="K52" s="79"/>
      <c r="L52" s="80"/>
      <c r="M52" s="81"/>
      <c r="N52" s="79"/>
      <c r="O52" s="80"/>
      <c r="P52" s="80"/>
      <c r="Q52" s="81"/>
      <c r="R52" s="186"/>
      <c r="S52" s="187"/>
      <c r="T52" s="188"/>
      <c r="U52" s="79"/>
      <c r="V52" s="80"/>
      <c r="W52" s="80"/>
      <c r="X52" s="81"/>
      <c r="Y52" s="186"/>
      <c r="Z52" s="187"/>
      <c r="AA52" s="187"/>
      <c r="AB52" s="103"/>
      <c r="AC52" s="103"/>
      <c r="AD52" s="103"/>
      <c r="AE52" s="103"/>
      <c r="AF52" s="196"/>
      <c r="AG52" s="196"/>
      <c r="AH52" s="196"/>
    </row>
    <row r="53" spans="1:34" ht="11.25" customHeight="1">
      <c r="A53" s="261"/>
      <c r="B53" s="262"/>
      <c r="C53" s="156" t="s">
        <v>46</v>
      </c>
      <c r="D53" s="267"/>
      <c r="E53" s="269" t="s">
        <v>45</v>
      </c>
      <c r="F53" s="133"/>
      <c r="G53" s="72">
        <f>SUM(G48/G49)*100</f>
        <v>49.618835677078685</v>
      </c>
      <c r="H53" s="73"/>
      <c r="I53" s="73"/>
      <c r="J53" s="74"/>
      <c r="K53" s="82" t="s">
        <v>91</v>
      </c>
      <c r="L53" s="83"/>
      <c r="M53" s="84"/>
      <c r="N53" s="72">
        <f>SUM(N48/N49)*100</f>
        <v>51.18689605308655</v>
      </c>
      <c r="O53" s="73"/>
      <c r="P53" s="73"/>
      <c r="Q53" s="74"/>
      <c r="R53" s="170" t="s">
        <v>91</v>
      </c>
      <c r="S53" s="184"/>
      <c r="T53" s="185"/>
      <c r="U53" s="72">
        <f>SUM(U48/U49)*100</f>
        <v>54.25251860876804</v>
      </c>
      <c r="V53" s="73"/>
      <c r="W53" s="73"/>
      <c r="X53" s="74"/>
      <c r="Y53" s="170" t="s">
        <v>91</v>
      </c>
      <c r="Z53" s="184"/>
      <c r="AA53" s="184"/>
      <c r="AB53" s="103">
        <f>SUM(AB48/AB49)*100</f>
        <v>60.33555775998406</v>
      </c>
      <c r="AC53" s="103"/>
      <c r="AD53" s="103"/>
      <c r="AE53" s="103"/>
      <c r="AF53" s="197" t="s">
        <v>91</v>
      </c>
      <c r="AG53" s="197"/>
      <c r="AH53" s="197"/>
    </row>
    <row r="54" spans="1:34" s="23" customFormat="1" ht="11.25" customHeight="1" thickBot="1">
      <c r="A54" s="263"/>
      <c r="B54" s="264"/>
      <c r="C54" s="158"/>
      <c r="D54" s="268"/>
      <c r="E54" s="270" t="s">
        <v>43</v>
      </c>
      <c r="F54" s="163"/>
      <c r="G54" s="75"/>
      <c r="H54" s="76"/>
      <c r="I54" s="76"/>
      <c r="J54" s="47"/>
      <c r="K54" s="85"/>
      <c r="L54" s="86"/>
      <c r="M54" s="87"/>
      <c r="N54" s="75"/>
      <c r="O54" s="76"/>
      <c r="P54" s="76"/>
      <c r="Q54" s="47"/>
      <c r="R54" s="225"/>
      <c r="S54" s="226"/>
      <c r="T54" s="227"/>
      <c r="U54" s="75"/>
      <c r="V54" s="76"/>
      <c r="W54" s="76"/>
      <c r="X54" s="47"/>
      <c r="Y54" s="225"/>
      <c r="Z54" s="226"/>
      <c r="AA54" s="226"/>
      <c r="AB54" s="182"/>
      <c r="AC54" s="182"/>
      <c r="AD54" s="182"/>
      <c r="AE54" s="182"/>
      <c r="AF54" s="198"/>
      <c r="AG54" s="198"/>
      <c r="AH54" s="198"/>
    </row>
    <row r="55" spans="1:34" ht="13.5">
      <c r="A55" s="34"/>
      <c r="B55" s="34"/>
      <c r="C55" s="34"/>
      <c r="D55" s="34"/>
      <c r="E55" s="34"/>
      <c r="F55" s="27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37"/>
      <c r="V55" s="38"/>
      <c r="AB55" s="3"/>
      <c r="AC55" s="3"/>
      <c r="AD55" s="3"/>
      <c r="AE55" s="3"/>
      <c r="AF55" s="3"/>
      <c r="AG55" s="3"/>
      <c r="AH55" s="3"/>
    </row>
    <row r="56" spans="1:34" ht="13.5">
      <c r="A56" s="34"/>
      <c r="B56" s="34"/>
      <c r="C56" s="34"/>
      <c r="D56" s="34"/>
      <c r="E56" s="34"/>
      <c r="F56" s="27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37"/>
      <c r="V56" s="38"/>
      <c r="AB56" s="3"/>
      <c r="AC56" s="3"/>
      <c r="AD56" s="3"/>
      <c r="AE56" s="3"/>
      <c r="AF56" s="3"/>
      <c r="AG56" s="3"/>
      <c r="AH56" s="3"/>
    </row>
  </sheetData>
  <mergeCells count="451">
    <mergeCell ref="R37:T37"/>
    <mergeCell ref="G35:J35"/>
    <mergeCell ref="K35:M35"/>
    <mergeCell ref="G34:J34"/>
    <mergeCell ref="K34:M34"/>
    <mergeCell ref="N35:Q35"/>
    <mergeCell ref="R35:T35"/>
    <mergeCell ref="G36:J36"/>
    <mergeCell ref="K36:M36"/>
    <mergeCell ref="G37:J37"/>
    <mergeCell ref="Y16:AA16"/>
    <mergeCell ref="U17:X17"/>
    <mergeCell ref="Y17:AA17"/>
    <mergeCell ref="R34:T34"/>
    <mergeCell ref="Y33:AA33"/>
    <mergeCell ref="Y27:AA27"/>
    <mergeCell ref="Y30:AA30"/>
    <mergeCell ref="Y31:AA31"/>
    <mergeCell ref="Y32:AA32"/>
    <mergeCell ref="Y28:AA28"/>
    <mergeCell ref="K17:M17"/>
    <mergeCell ref="N17:Q17"/>
    <mergeCell ref="R17:T17"/>
    <mergeCell ref="G16:J16"/>
    <mergeCell ref="K16:M16"/>
    <mergeCell ref="G17:J17"/>
    <mergeCell ref="N16:Q16"/>
    <mergeCell ref="R16:T16"/>
    <mergeCell ref="G15:J15"/>
    <mergeCell ref="K15:M15"/>
    <mergeCell ref="N15:Q15"/>
    <mergeCell ref="R15:T15"/>
    <mergeCell ref="N11:Q11"/>
    <mergeCell ref="G11:J11"/>
    <mergeCell ref="K11:M11"/>
    <mergeCell ref="N13:Q13"/>
    <mergeCell ref="G13:J13"/>
    <mergeCell ref="K12:M12"/>
    <mergeCell ref="N12:Q12"/>
    <mergeCell ref="R12:T12"/>
    <mergeCell ref="K13:M13"/>
    <mergeCell ref="R13:T13"/>
    <mergeCell ref="A49:E49"/>
    <mergeCell ref="A46:E46"/>
    <mergeCell ref="A47:E47"/>
    <mergeCell ref="A48:C48"/>
    <mergeCell ref="D48:F48"/>
    <mergeCell ref="A38:F38"/>
    <mergeCell ref="A43:E43"/>
    <mergeCell ref="A50:E50"/>
    <mergeCell ref="A51:B54"/>
    <mergeCell ref="C51:D52"/>
    <mergeCell ref="E51:F51"/>
    <mergeCell ref="E52:F52"/>
    <mergeCell ref="C53:D54"/>
    <mergeCell ref="E53:F53"/>
    <mergeCell ref="E54:F54"/>
    <mergeCell ref="A44:E44"/>
    <mergeCell ref="A45:D45"/>
    <mergeCell ref="E45:F45"/>
    <mergeCell ref="A41:D41"/>
    <mergeCell ref="E41:F41"/>
    <mergeCell ref="A42:D42"/>
    <mergeCell ref="E42:F42"/>
    <mergeCell ref="A33:F33"/>
    <mergeCell ref="A36:F36"/>
    <mergeCell ref="A37:F37"/>
    <mergeCell ref="A28:F28"/>
    <mergeCell ref="A29:F29"/>
    <mergeCell ref="A35:F35"/>
    <mergeCell ref="A34:F34"/>
    <mergeCell ref="A27:F27"/>
    <mergeCell ref="A30:F30"/>
    <mergeCell ref="A31:F31"/>
    <mergeCell ref="A32:F32"/>
    <mergeCell ref="B23:F23"/>
    <mergeCell ref="A24:F24"/>
    <mergeCell ref="A25:F25"/>
    <mergeCell ref="A26:F26"/>
    <mergeCell ref="B19:F19"/>
    <mergeCell ref="B20:F20"/>
    <mergeCell ref="A21:F21"/>
    <mergeCell ref="B22:F22"/>
    <mergeCell ref="B14:F14"/>
    <mergeCell ref="B18:F18"/>
    <mergeCell ref="A8:F8"/>
    <mergeCell ref="C11:F11"/>
    <mergeCell ref="C13:F13"/>
    <mergeCell ref="C16:F16"/>
    <mergeCell ref="C10:F10"/>
    <mergeCell ref="C17:F17"/>
    <mergeCell ref="A6:C6"/>
    <mergeCell ref="D6:F6"/>
    <mergeCell ref="A7:F7"/>
    <mergeCell ref="B9:F9"/>
    <mergeCell ref="U53:X54"/>
    <mergeCell ref="Y51:AA52"/>
    <mergeCell ref="Y53:AA54"/>
    <mergeCell ref="U5:X5"/>
    <mergeCell ref="U6:X6"/>
    <mergeCell ref="Y5:AA5"/>
    <mergeCell ref="Y6:AA6"/>
    <mergeCell ref="Y47:AA47"/>
    <mergeCell ref="Y48:AA48"/>
    <mergeCell ref="Y49:AA49"/>
    <mergeCell ref="Y50:AA50"/>
    <mergeCell ref="Y43:AA43"/>
    <mergeCell ref="Y44:AA44"/>
    <mergeCell ref="Y45:AA45"/>
    <mergeCell ref="Y46:AA46"/>
    <mergeCell ref="U50:X50"/>
    <mergeCell ref="U51:X52"/>
    <mergeCell ref="U45:X45"/>
    <mergeCell ref="U46:X46"/>
    <mergeCell ref="U47:X47"/>
    <mergeCell ref="U48:X48"/>
    <mergeCell ref="U40:X40"/>
    <mergeCell ref="U41:X41"/>
    <mergeCell ref="Y29:AA29"/>
    <mergeCell ref="U49:X49"/>
    <mergeCell ref="U43:X43"/>
    <mergeCell ref="U44:X44"/>
    <mergeCell ref="Y38:AA38"/>
    <mergeCell ref="Y39:AA39"/>
    <mergeCell ref="Y40:AA40"/>
    <mergeCell ref="Y41:AA41"/>
    <mergeCell ref="U42:X42"/>
    <mergeCell ref="U31:X31"/>
    <mergeCell ref="U32:X32"/>
    <mergeCell ref="U28:X28"/>
    <mergeCell ref="U33:X33"/>
    <mergeCell ref="U29:X29"/>
    <mergeCell ref="U30:X30"/>
    <mergeCell ref="U37:X37"/>
    <mergeCell ref="U38:X38"/>
    <mergeCell ref="U39:X39"/>
    <mergeCell ref="Y18:AA18"/>
    <mergeCell ref="Y19:AA19"/>
    <mergeCell ref="Y24:AA24"/>
    <mergeCell ref="Y25:AA25"/>
    <mergeCell ref="Y20:AA20"/>
    <mergeCell ref="Y21:AA21"/>
    <mergeCell ref="Y22:AA22"/>
    <mergeCell ref="Y23:AA23"/>
    <mergeCell ref="Y26:AA26"/>
    <mergeCell ref="R8:T8"/>
    <mergeCell ref="N10:Q10"/>
    <mergeCell ref="Y7:AA7"/>
    <mergeCell ref="U9:X9"/>
    <mergeCell ref="Y9:AA9"/>
    <mergeCell ref="Y10:AA10"/>
    <mergeCell ref="U10:X10"/>
    <mergeCell ref="U7:X7"/>
    <mergeCell ref="U18:X18"/>
    <mergeCell ref="U19:X19"/>
    <mergeCell ref="U20:X20"/>
    <mergeCell ref="U11:X11"/>
    <mergeCell ref="U12:X12"/>
    <mergeCell ref="U13:X13"/>
    <mergeCell ref="U15:X15"/>
    <mergeCell ref="U14:X14"/>
    <mergeCell ref="U16:X16"/>
    <mergeCell ref="G19:J19"/>
    <mergeCell ref="K7:M7"/>
    <mergeCell ref="R20:T20"/>
    <mergeCell ref="G20:J20"/>
    <mergeCell ref="G18:J18"/>
    <mergeCell ref="K18:M18"/>
    <mergeCell ref="K20:M20"/>
    <mergeCell ref="N20:Q20"/>
    <mergeCell ref="G10:J10"/>
    <mergeCell ref="K10:M10"/>
    <mergeCell ref="R7:T7"/>
    <mergeCell ref="R9:T9"/>
    <mergeCell ref="G14:J14"/>
    <mergeCell ref="K14:M14"/>
    <mergeCell ref="N14:Q14"/>
    <mergeCell ref="R14:T14"/>
    <mergeCell ref="N7:Q7"/>
    <mergeCell ref="R10:T10"/>
    <mergeCell ref="R11:T11"/>
    <mergeCell ref="G12:J12"/>
    <mergeCell ref="K5:M5"/>
    <mergeCell ref="G7:J7"/>
    <mergeCell ref="K9:M9"/>
    <mergeCell ref="N9:Q9"/>
    <mergeCell ref="G9:J9"/>
    <mergeCell ref="G8:J8"/>
    <mergeCell ref="K8:M8"/>
    <mergeCell ref="N8:Q8"/>
    <mergeCell ref="G23:J23"/>
    <mergeCell ref="G24:J24"/>
    <mergeCell ref="G25:J25"/>
    <mergeCell ref="K25:M25"/>
    <mergeCell ref="K23:M23"/>
    <mergeCell ref="G27:J27"/>
    <mergeCell ref="G30:J30"/>
    <mergeCell ref="G31:J31"/>
    <mergeCell ref="K31:M31"/>
    <mergeCell ref="K27:M27"/>
    <mergeCell ref="G28:J28"/>
    <mergeCell ref="G29:J29"/>
    <mergeCell ref="K28:M28"/>
    <mergeCell ref="G39:J39"/>
    <mergeCell ref="G40:J40"/>
    <mergeCell ref="G41:J41"/>
    <mergeCell ref="K41:M41"/>
    <mergeCell ref="G43:J43"/>
    <mergeCell ref="G44:J44"/>
    <mergeCell ref="K44:M44"/>
    <mergeCell ref="K43:M43"/>
    <mergeCell ref="G50:J50"/>
    <mergeCell ref="K50:M50"/>
    <mergeCell ref="G46:J46"/>
    <mergeCell ref="K46:M46"/>
    <mergeCell ref="G48:J48"/>
    <mergeCell ref="K48:M48"/>
    <mergeCell ref="G49:J49"/>
    <mergeCell ref="K49:M49"/>
    <mergeCell ref="R18:T18"/>
    <mergeCell ref="K19:M19"/>
    <mergeCell ref="N19:Q19"/>
    <mergeCell ref="R19:T19"/>
    <mergeCell ref="N18:Q18"/>
    <mergeCell ref="N23:Q23"/>
    <mergeCell ref="R23:T23"/>
    <mergeCell ref="K24:M24"/>
    <mergeCell ref="N24:Q24"/>
    <mergeCell ref="R24:T24"/>
    <mergeCell ref="N27:Q27"/>
    <mergeCell ref="R27:T27"/>
    <mergeCell ref="K30:M30"/>
    <mergeCell ref="N30:Q30"/>
    <mergeCell ref="R30:T30"/>
    <mergeCell ref="K29:M29"/>
    <mergeCell ref="N29:Q29"/>
    <mergeCell ref="R29:T29"/>
    <mergeCell ref="N43:Q43"/>
    <mergeCell ref="R43:T43"/>
    <mergeCell ref="K39:M39"/>
    <mergeCell ref="N39:Q39"/>
    <mergeCell ref="R39:T39"/>
    <mergeCell ref="K40:M40"/>
    <mergeCell ref="N40:Q40"/>
    <mergeCell ref="N44:Q44"/>
    <mergeCell ref="R44:T44"/>
    <mergeCell ref="N28:Q28"/>
    <mergeCell ref="R28:T28"/>
    <mergeCell ref="R40:T40"/>
    <mergeCell ref="N41:Q41"/>
    <mergeCell ref="R41:T41"/>
    <mergeCell ref="N36:Q36"/>
    <mergeCell ref="R36:T36"/>
    <mergeCell ref="N34:Q34"/>
    <mergeCell ref="G38:J38"/>
    <mergeCell ref="K38:M38"/>
    <mergeCell ref="N38:Q38"/>
    <mergeCell ref="R38:T38"/>
    <mergeCell ref="K37:M37"/>
    <mergeCell ref="N37:Q37"/>
    <mergeCell ref="R21:T21"/>
    <mergeCell ref="G22:J22"/>
    <mergeCell ref="K22:M22"/>
    <mergeCell ref="N22:Q22"/>
    <mergeCell ref="R22:T22"/>
    <mergeCell ref="G21:J21"/>
    <mergeCell ref="K21:M21"/>
    <mergeCell ref="N21:Q21"/>
    <mergeCell ref="N25:Q25"/>
    <mergeCell ref="R25:T25"/>
    <mergeCell ref="G26:J26"/>
    <mergeCell ref="K26:M26"/>
    <mergeCell ref="N26:Q26"/>
    <mergeCell ref="R26:T26"/>
    <mergeCell ref="N31:Q31"/>
    <mergeCell ref="R31:T31"/>
    <mergeCell ref="G32:J32"/>
    <mergeCell ref="K32:M32"/>
    <mergeCell ref="N32:Q32"/>
    <mergeCell ref="R32:T32"/>
    <mergeCell ref="G33:J33"/>
    <mergeCell ref="K33:M33"/>
    <mergeCell ref="N33:Q33"/>
    <mergeCell ref="R33:T33"/>
    <mergeCell ref="G45:J45"/>
    <mergeCell ref="K45:M45"/>
    <mergeCell ref="N45:Q45"/>
    <mergeCell ref="R45:T45"/>
    <mergeCell ref="N46:Q46"/>
    <mergeCell ref="R46:T46"/>
    <mergeCell ref="G47:J47"/>
    <mergeCell ref="K47:M47"/>
    <mergeCell ref="N47:Q47"/>
    <mergeCell ref="R47:T47"/>
    <mergeCell ref="N50:Q50"/>
    <mergeCell ref="R50:T50"/>
    <mergeCell ref="N48:Q48"/>
    <mergeCell ref="R48:T48"/>
    <mergeCell ref="N49:Q49"/>
    <mergeCell ref="R49:T49"/>
    <mergeCell ref="G53:J54"/>
    <mergeCell ref="K53:M54"/>
    <mergeCell ref="N53:Q54"/>
    <mergeCell ref="R53:T54"/>
    <mergeCell ref="G51:J52"/>
    <mergeCell ref="K51:M52"/>
    <mergeCell ref="N51:Q52"/>
    <mergeCell ref="R51:T52"/>
    <mergeCell ref="U4:AA4"/>
    <mergeCell ref="G4:M4"/>
    <mergeCell ref="N4:T4"/>
    <mergeCell ref="K6:M6"/>
    <mergeCell ref="R5:T5"/>
    <mergeCell ref="R6:T6"/>
    <mergeCell ref="G5:J5"/>
    <mergeCell ref="G6:J6"/>
    <mergeCell ref="N5:Q5"/>
    <mergeCell ref="N6:Q6"/>
    <mergeCell ref="U24:X24"/>
    <mergeCell ref="U25:X25"/>
    <mergeCell ref="U26:X26"/>
    <mergeCell ref="U27:X27"/>
    <mergeCell ref="U8:X8"/>
    <mergeCell ref="Y8:AA8"/>
    <mergeCell ref="U22:X22"/>
    <mergeCell ref="U23:X23"/>
    <mergeCell ref="U21:X21"/>
    <mergeCell ref="Y14:AA14"/>
    <mergeCell ref="Y11:AA11"/>
    <mergeCell ref="Y12:AA12"/>
    <mergeCell ref="Y13:AA13"/>
    <mergeCell ref="Y15:AA15"/>
    <mergeCell ref="Y37:AA37"/>
    <mergeCell ref="U34:X34"/>
    <mergeCell ref="Y34:AA34"/>
    <mergeCell ref="U36:X36"/>
    <mergeCell ref="Y36:AA36"/>
    <mergeCell ref="Y35:AA35"/>
    <mergeCell ref="U35:X35"/>
    <mergeCell ref="A3:F3"/>
    <mergeCell ref="A39:D39"/>
    <mergeCell ref="E39:F39"/>
    <mergeCell ref="A40:D40"/>
    <mergeCell ref="E40:F40"/>
    <mergeCell ref="C12:F12"/>
    <mergeCell ref="C15:F15"/>
    <mergeCell ref="A4:C4"/>
    <mergeCell ref="D4:F4"/>
    <mergeCell ref="A5:F5"/>
    <mergeCell ref="G42:J42"/>
    <mergeCell ref="K42:M42"/>
    <mergeCell ref="N42:Q42"/>
    <mergeCell ref="R42:T42"/>
    <mergeCell ref="Y42:AA42"/>
    <mergeCell ref="AB42:AE42"/>
    <mergeCell ref="AF42:AH42"/>
    <mergeCell ref="AB4:AH4"/>
    <mergeCell ref="AB5:AE5"/>
    <mergeCell ref="AB6:AE6"/>
    <mergeCell ref="AF5:AH5"/>
    <mergeCell ref="AF6:AH6"/>
    <mergeCell ref="AB31:AE31"/>
    <mergeCell ref="AF31:AH31"/>
    <mergeCell ref="AB53:AE54"/>
    <mergeCell ref="AB51:AE52"/>
    <mergeCell ref="AF51:AH52"/>
    <mergeCell ref="AF53:AH54"/>
    <mergeCell ref="AB47:AE47"/>
    <mergeCell ref="AF47:AH47"/>
    <mergeCell ref="AB45:AE45"/>
    <mergeCell ref="AF45:AH45"/>
    <mergeCell ref="AB35:AE35"/>
    <mergeCell ref="AF35:AH35"/>
    <mergeCell ref="AB26:AE26"/>
    <mergeCell ref="AF26:AH26"/>
    <mergeCell ref="AB28:AE28"/>
    <mergeCell ref="AF28:AH28"/>
    <mergeCell ref="AB27:AE27"/>
    <mergeCell ref="AF27:AH27"/>
    <mergeCell ref="AB25:AE25"/>
    <mergeCell ref="AF25:AH25"/>
    <mergeCell ref="AB21:AE21"/>
    <mergeCell ref="AF21:AH21"/>
    <mergeCell ref="AB22:AE22"/>
    <mergeCell ref="AF22:AH22"/>
    <mergeCell ref="AB24:AE24"/>
    <mergeCell ref="AF24:AH24"/>
    <mergeCell ref="AB23:AE23"/>
    <mergeCell ref="AF23:AH23"/>
    <mergeCell ref="AB50:AE50"/>
    <mergeCell ref="AB48:AE48"/>
    <mergeCell ref="AB43:AE43"/>
    <mergeCell ref="AF43:AH43"/>
    <mergeCell ref="AF48:AH48"/>
    <mergeCell ref="AF50:AH50"/>
    <mergeCell ref="AB44:AE44"/>
    <mergeCell ref="AF44:AH44"/>
    <mergeCell ref="AB46:AE46"/>
    <mergeCell ref="AF46:AH46"/>
    <mergeCell ref="AB49:AE49"/>
    <mergeCell ref="AF49:AH49"/>
    <mergeCell ref="AB29:AE29"/>
    <mergeCell ref="AF29:AH29"/>
    <mergeCell ref="AB39:AE39"/>
    <mergeCell ref="AF39:AH39"/>
    <mergeCell ref="AB36:AE36"/>
    <mergeCell ref="AF36:AH36"/>
    <mergeCell ref="AB37:AE37"/>
    <mergeCell ref="AF37:AH37"/>
    <mergeCell ref="AB38:AE38"/>
    <mergeCell ref="AF38:AH38"/>
    <mergeCell ref="AB30:AE30"/>
    <mergeCell ref="AF30:AH30"/>
    <mergeCell ref="AB34:AE34"/>
    <mergeCell ref="AF34:AH34"/>
    <mergeCell ref="AB33:AE33"/>
    <mergeCell ref="AF33:AH33"/>
    <mergeCell ref="AB32:AE32"/>
    <mergeCell ref="AF32:AH32"/>
    <mergeCell ref="AB14:AE14"/>
    <mergeCell ref="AF14:AH14"/>
    <mergeCell ref="AB9:AE9"/>
    <mergeCell ref="AF9:AH9"/>
    <mergeCell ref="AB11:AE11"/>
    <mergeCell ref="AB20:AE20"/>
    <mergeCell ref="AF20:AH20"/>
    <mergeCell ref="AB19:AE19"/>
    <mergeCell ref="AF19:AH19"/>
    <mergeCell ref="AB18:AE18"/>
    <mergeCell ref="AF18:AH18"/>
    <mergeCell ref="AB12:AE12"/>
    <mergeCell ref="AF12:AH12"/>
    <mergeCell ref="AB15:AE15"/>
    <mergeCell ref="AF15:AH15"/>
    <mergeCell ref="AB16:AE16"/>
    <mergeCell ref="AF16:AH16"/>
    <mergeCell ref="AB17:AE17"/>
    <mergeCell ref="AF17:AH17"/>
    <mergeCell ref="AB7:AE7"/>
    <mergeCell ref="AF7:AH7"/>
    <mergeCell ref="AB13:AE13"/>
    <mergeCell ref="AF13:AH13"/>
    <mergeCell ref="AB10:AE10"/>
    <mergeCell ref="AF10:AH10"/>
    <mergeCell ref="AF11:AH11"/>
    <mergeCell ref="AB8:AE8"/>
    <mergeCell ref="AF8:AH8"/>
    <mergeCell ref="AB40:AE40"/>
    <mergeCell ref="AF40:AH40"/>
    <mergeCell ref="AB41:AE41"/>
    <mergeCell ref="AF41:AH41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79" r:id="rId2"/>
  <colBreaks count="1" manualBreakCount="1">
    <brk id="34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view="pageBreakPreview" zoomScale="75"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N1" sqref="N1"/>
    </sheetView>
  </sheetViews>
  <sheetFormatPr defaultColWidth="9.00390625" defaultRowHeight="13.5"/>
  <cols>
    <col min="1" max="1" width="3.375" style="1" customWidth="1"/>
    <col min="2" max="6" width="3.50390625" style="1" customWidth="1"/>
    <col min="7" max="10" width="4.625" style="1" customWidth="1"/>
    <col min="11" max="13" width="3.125" style="1" customWidth="1"/>
    <col min="14" max="17" width="4.625" style="1" customWidth="1"/>
    <col min="18" max="20" width="3.125" style="1" customWidth="1"/>
    <col min="21" max="24" width="4.625" style="1" customWidth="1"/>
    <col min="25" max="27" width="3.125" style="1" customWidth="1"/>
    <col min="28" max="16384" width="2.625" style="1" customWidth="1"/>
  </cols>
  <sheetData>
    <row r="1" spans="1:29" ht="34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3"/>
      <c r="AC1" s="13"/>
    </row>
    <row r="2" spans="1:29" ht="13.5" customHeight="1">
      <c r="A2" s="273" t="s">
        <v>92</v>
      </c>
      <c r="B2" s="273"/>
      <c r="C2" s="273"/>
      <c r="D2" s="273"/>
      <c r="E2" s="273"/>
      <c r="F2" s="27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3"/>
      <c r="AC2" s="13"/>
    </row>
    <row r="3" spans="1:29" ht="16.5" customHeight="1" thickBot="1">
      <c r="A3" s="274"/>
      <c r="B3" s="274"/>
      <c r="C3" s="274"/>
      <c r="D3" s="274"/>
      <c r="E3" s="274"/>
      <c r="F3" s="27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4.25" customHeight="1">
      <c r="A4" s="127"/>
      <c r="B4" s="128"/>
      <c r="C4" s="129"/>
      <c r="D4" s="132" t="s">
        <v>2</v>
      </c>
      <c r="E4" s="128"/>
      <c r="F4" s="128"/>
      <c r="G4" s="189" t="s">
        <v>71</v>
      </c>
      <c r="H4" s="189"/>
      <c r="I4" s="189"/>
      <c r="J4" s="189"/>
      <c r="K4" s="189"/>
      <c r="L4" s="189"/>
      <c r="M4" s="189"/>
      <c r="N4" s="189" t="s">
        <v>72</v>
      </c>
      <c r="O4" s="189"/>
      <c r="P4" s="189"/>
      <c r="Q4" s="189"/>
      <c r="R4" s="189"/>
      <c r="S4" s="189"/>
      <c r="T4" s="189"/>
      <c r="U4" s="189" t="s">
        <v>73</v>
      </c>
      <c r="V4" s="189"/>
      <c r="W4" s="189"/>
      <c r="X4" s="189"/>
      <c r="Y4" s="189"/>
      <c r="Z4" s="189"/>
      <c r="AA4" s="189"/>
      <c r="AB4" s="9"/>
      <c r="AC4" s="9"/>
    </row>
    <row r="5" spans="1:29" ht="14.25" customHeight="1">
      <c r="A5" s="135"/>
      <c r="B5" s="136"/>
      <c r="C5" s="136"/>
      <c r="D5" s="136"/>
      <c r="E5" s="136"/>
      <c r="F5" s="136"/>
      <c r="G5" s="190" t="s">
        <v>51</v>
      </c>
      <c r="H5" s="190"/>
      <c r="I5" s="190"/>
      <c r="J5" s="190"/>
      <c r="K5" s="192" t="s">
        <v>53</v>
      </c>
      <c r="L5" s="192"/>
      <c r="M5" s="192"/>
      <c r="N5" s="190" t="s">
        <v>51</v>
      </c>
      <c r="O5" s="190"/>
      <c r="P5" s="190"/>
      <c r="Q5" s="190"/>
      <c r="R5" s="192" t="s">
        <v>53</v>
      </c>
      <c r="S5" s="192"/>
      <c r="T5" s="192"/>
      <c r="U5" s="190" t="s">
        <v>51</v>
      </c>
      <c r="V5" s="190"/>
      <c r="W5" s="190"/>
      <c r="X5" s="190"/>
      <c r="Y5" s="192" t="s">
        <v>53</v>
      </c>
      <c r="Z5" s="192"/>
      <c r="AA5" s="192"/>
      <c r="AB5" s="11"/>
      <c r="AC5" s="9"/>
    </row>
    <row r="6" spans="1:29" ht="14.25" customHeight="1">
      <c r="A6" s="124" t="s">
        <v>1</v>
      </c>
      <c r="B6" s="125"/>
      <c r="C6" s="126"/>
      <c r="D6" s="130"/>
      <c r="E6" s="131"/>
      <c r="F6" s="131"/>
      <c r="G6" s="191" t="s">
        <v>52</v>
      </c>
      <c r="H6" s="191"/>
      <c r="I6" s="191"/>
      <c r="J6" s="191"/>
      <c r="K6" s="193" t="s">
        <v>54</v>
      </c>
      <c r="L6" s="193"/>
      <c r="M6" s="193"/>
      <c r="N6" s="191" t="s">
        <v>52</v>
      </c>
      <c r="O6" s="191"/>
      <c r="P6" s="191"/>
      <c r="Q6" s="191"/>
      <c r="R6" s="193" t="s">
        <v>54</v>
      </c>
      <c r="S6" s="193"/>
      <c r="T6" s="193"/>
      <c r="U6" s="191" t="s">
        <v>52</v>
      </c>
      <c r="V6" s="191"/>
      <c r="W6" s="191"/>
      <c r="X6" s="191"/>
      <c r="Y6" s="193" t="s">
        <v>54</v>
      </c>
      <c r="Z6" s="193"/>
      <c r="AA6" s="193"/>
      <c r="AB6" s="11"/>
      <c r="AC6" s="12"/>
    </row>
    <row r="7" spans="1:29" s="20" customFormat="1" ht="20.25" customHeight="1">
      <c r="A7" s="116" t="s">
        <v>82</v>
      </c>
      <c r="B7" s="117"/>
      <c r="C7" s="117"/>
      <c r="D7" s="117"/>
      <c r="E7" s="117"/>
      <c r="F7" s="118"/>
      <c r="G7" s="58">
        <f>G8+G21+G24+G25+G26+G27+G30+G31</f>
        <v>122328294</v>
      </c>
      <c r="H7" s="59"/>
      <c r="I7" s="59"/>
      <c r="J7" s="60"/>
      <c r="K7" s="64">
        <f>G7/'33'!AB7*100</f>
        <v>123.35376344038313</v>
      </c>
      <c r="L7" s="65"/>
      <c r="M7" s="66"/>
      <c r="N7" s="58">
        <f>N8+N21+N24+N25+N26+N27+N30+N31</f>
        <v>116282172</v>
      </c>
      <c r="O7" s="59"/>
      <c r="P7" s="59"/>
      <c r="Q7" s="60"/>
      <c r="R7" s="64">
        <f>SUM(N7/G7)*100</f>
        <v>95.05746233982467</v>
      </c>
      <c r="S7" s="65"/>
      <c r="T7" s="66"/>
      <c r="U7" s="58">
        <f>U8+U21+U24+U25+U26+U27+U30+U31</f>
        <v>102450444</v>
      </c>
      <c r="V7" s="59"/>
      <c r="W7" s="59"/>
      <c r="X7" s="60"/>
      <c r="Y7" s="64">
        <f>SUM(U7/N7)*100</f>
        <v>88.10503126824979</v>
      </c>
      <c r="Z7" s="65"/>
      <c r="AA7" s="66"/>
      <c r="AB7" s="18"/>
      <c r="AC7" s="19"/>
    </row>
    <row r="8" spans="1:29" s="20" customFormat="1" ht="20.25" customHeight="1">
      <c r="A8" s="138" t="s">
        <v>7</v>
      </c>
      <c r="B8" s="123"/>
      <c r="C8" s="123"/>
      <c r="D8" s="123"/>
      <c r="E8" s="123"/>
      <c r="F8" s="123"/>
      <c r="G8" s="70">
        <f>G9+G14+G18+G19+G20</f>
        <v>62539257</v>
      </c>
      <c r="H8" s="70"/>
      <c r="I8" s="70"/>
      <c r="J8" s="70"/>
      <c r="K8" s="71">
        <f>G8/'33'!AB8*100</f>
        <v>159.3186669255944</v>
      </c>
      <c r="L8" s="71"/>
      <c r="M8" s="71"/>
      <c r="N8" s="70">
        <f>N9+N14+N18+N19+N20</f>
        <v>60936748</v>
      </c>
      <c r="O8" s="70"/>
      <c r="P8" s="70"/>
      <c r="Q8" s="70"/>
      <c r="R8" s="103">
        <f>SUM(N8/G8)*100</f>
        <v>97.43759507728082</v>
      </c>
      <c r="S8" s="103"/>
      <c r="T8" s="103"/>
      <c r="U8" s="70">
        <f>U9+U14+U18+U19+U20</f>
        <v>57979100</v>
      </c>
      <c r="V8" s="70"/>
      <c r="W8" s="70"/>
      <c r="X8" s="70"/>
      <c r="Y8" s="103">
        <f>SUM(U8/N8)*100</f>
        <v>95.14636389851326</v>
      </c>
      <c r="Z8" s="103"/>
      <c r="AA8" s="103"/>
      <c r="AB8" s="18"/>
      <c r="AC8" s="19"/>
    </row>
    <row r="9" spans="1:29" s="20" customFormat="1" ht="20.25" customHeight="1">
      <c r="A9" s="21"/>
      <c r="B9" s="122" t="s">
        <v>8</v>
      </c>
      <c r="C9" s="123"/>
      <c r="D9" s="123"/>
      <c r="E9" s="123"/>
      <c r="F9" s="123"/>
      <c r="G9" s="70">
        <f>G10+G12</f>
        <v>5614854</v>
      </c>
      <c r="H9" s="70"/>
      <c r="I9" s="70"/>
      <c r="J9" s="70"/>
      <c r="K9" s="71">
        <f>G9/'33'!AB9*100</f>
        <v>103.60415283550628</v>
      </c>
      <c r="L9" s="71"/>
      <c r="M9" s="71"/>
      <c r="N9" s="70">
        <f>N10+N12</f>
        <v>4684748</v>
      </c>
      <c r="O9" s="70"/>
      <c r="P9" s="70"/>
      <c r="Q9" s="70"/>
      <c r="R9" s="103">
        <f>SUM(N9/G9)*100</f>
        <v>83.43490320496312</v>
      </c>
      <c r="S9" s="103"/>
      <c r="T9" s="103"/>
      <c r="U9" s="70">
        <f>U10+U12</f>
        <v>3281995</v>
      </c>
      <c r="V9" s="70"/>
      <c r="W9" s="70"/>
      <c r="X9" s="70"/>
      <c r="Y9" s="103">
        <f>SUM(U9/N9)*100</f>
        <v>70.05702334469218</v>
      </c>
      <c r="Z9" s="103"/>
      <c r="AA9" s="103"/>
      <c r="AB9" s="18"/>
      <c r="AC9" s="19"/>
    </row>
    <row r="10" spans="1:29" s="20" customFormat="1" ht="20.25" customHeight="1">
      <c r="A10" s="21"/>
      <c r="B10" s="26"/>
      <c r="C10" s="110" t="s">
        <v>86</v>
      </c>
      <c r="D10" s="119"/>
      <c r="E10" s="119"/>
      <c r="F10" s="120"/>
      <c r="G10" s="49">
        <v>1173192</v>
      </c>
      <c r="H10" s="50"/>
      <c r="I10" s="50"/>
      <c r="J10" s="51"/>
      <c r="K10" s="52">
        <f>G10/'33'!AB10*100</f>
        <v>105.04180839319497</v>
      </c>
      <c r="L10" s="53"/>
      <c r="M10" s="54"/>
      <c r="N10" s="49">
        <v>1148118</v>
      </c>
      <c r="O10" s="50"/>
      <c r="P10" s="50"/>
      <c r="Q10" s="51"/>
      <c r="R10" s="52">
        <f>SUM(N10/G10)*100</f>
        <v>97.86275392263158</v>
      </c>
      <c r="S10" s="53"/>
      <c r="T10" s="54"/>
      <c r="U10" s="49">
        <v>1117117</v>
      </c>
      <c r="V10" s="50"/>
      <c r="W10" s="50"/>
      <c r="X10" s="51"/>
      <c r="Y10" s="52">
        <f>SUM(U10/N10)*100</f>
        <v>97.2998420023029</v>
      </c>
      <c r="Z10" s="53"/>
      <c r="AA10" s="54"/>
      <c r="AB10" s="18"/>
      <c r="AC10" s="19"/>
    </row>
    <row r="11" spans="1:29" s="20" customFormat="1" ht="24.75" customHeight="1">
      <c r="A11" s="21"/>
      <c r="B11" s="25"/>
      <c r="C11" s="113" t="s">
        <v>84</v>
      </c>
      <c r="D11" s="114"/>
      <c r="E11" s="114"/>
      <c r="F11" s="115"/>
      <c r="G11" s="49">
        <v>62269</v>
      </c>
      <c r="H11" s="50"/>
      <c r="I11" s="50"/>
      <c r="J11" s="51"/>
      <c r="K11" s="52">
        <f>G11/'33'!AB11*100</f>
        <v>661.2403100775194</v>
      </c>
      <c r="L11" s="53"/>
      <c r="M11" s="54"/>
      <c r="N11" s="49">
        <v>54449</v>
      </c>
      <c r="O11" s="50"/>
      <c r="P11" s="50"/>
      <c r="Q11" s="51"/>
      <c r="R11" s="52">
        <f>SUM(N11/G11)*100</f>
        <v>87.44158409481444</v>
      </c>
      <c r="S11" s="53"/>
      <c r="T11" s="54"/>
      <c r="U11" s="49">
        <v>52931</v>
      </c>
      <c r="V11" s="50"/>
      <c r="W11" s="50"/>
      <c r="X11" s="51"/>
      <c r="Y11" s="52">
        <f>SUM(U11/N11)*100</f>
        <v>97.21207001046851</v>
      </c>
      <c r="Z11" s="53"/>
      <c r="AA11" s="54"/>
      <c r="AB11" s="18"/>
      <c r="AC11" s="19"/>
    </row>
    <row r="12" spans="1:29" s="20" customFormat="1" ht="20.25" customHeight="1">
      <c r="A12" s="21"/>
      <c r="B12" s="25"/>
      <c r="C12" s="110" t="s">
        <v>83</v>
      </c>
      <c r="D12" s="111"/>
      <c r="E12" s="111"/>
      <c r="F12" s="112"/>
      <c r="G12" s="49">
        <v>4441662</v>
      </c>
      <c r="H12" s="50"/>
      <c r="I12" s="50"/>
      <c r="J12" s="51"/>
      <c r="K12" s="52">
        <f>G12/'33'!AB12*100</f>
        <v>103.23096606854621</v>
      </c>
      <c r="L12" s="53"/>
      <c r="M12" s="54"/>
      <c r="N12" s="49">
        <v>3536630</v>
      </c>
      <c r="O12" s="50"/>
      <c r="P12" s="50"/>
      <c r="Q12" s="51"/>
      <c r="R12" s="52">
        <f aca="true" t="shared" si="0" ref="R12:R17">SUM(N12/G12)*100</f>
        <v>79.6240236199873</v>
      </c>
      <c r="S12" s="53"/>
      <c r="T12" s="54"/>
      <c r="U12" s="49">
        <v>2164878</v>
      </c>
      <c r="V12" s="50"/>
      <c r="W12" s="50"/>
      <c r="X12" s="51"/>
      <c r="Y12" s="52">
        <f aca="true" t="shared" si="1" ref="Y12:Y17">SUM(U12/N12)*100</f>
        <v>61.21301917362009</v>
      </c>
      <c r="Z12" s="53"/>
      <c r="AA12" s="54"/>
      <c r="AB12" s="18"/>
      <c r="AC12" s="19"/>
    </row>
    <row r="13" spans="1:29" s="20" customFormat="1" ht="24.75" customHeight="1">
      <c r="A13" s="21"/>
      <c r="B13" s="25"/>
      <c r="C13" s="113" t="s">
        <v>85</v>
      </c>
      <c r="D13" s="114"/>
      <c r="E13" s="114"/>
      <c r="F13" s="115"/>
      <c r="G13" s="49">
        <v>567429</v>
      </c>
      <c r="H13" s="50"/>
      <c r="I13" s="50"/>
      <c r="J13" s="51"/>
      <c r="K13" s="52">
        <f>G13/'33'!AB13*100</f>
        <v>102.80442069027991</v>
      </c>
      <c r="L13" s="53"/>
      <c r="M13" s="54"/>
      <c r="N13" s="49">
        <v>438400</v>
      </c>
      <c r="O13" s="50"/>
      <c r="P13" s="50"/>
      <c r="Q13" s="51"/>
      <c r="R13" s="52">
        <f t="shared" si="0"/>
        <v>77.26076742640929</v>
      </c>
      <c r="S13" s="53"/>
      <c r="T13" s="54"/>
      <c r="U13" s="49">
        <v>267846</v>
      </c>
      <c r="V13" s="50"/>
      <c r="W13" s="50"/>
      <c r="X13" s="51"/>
      <c r="Y13" s="52">
        <f t="shared" si="1"/>
        <v>61.096259124087595</v>
      </c>
      <c r="Z13" s="53"/>
      <c r="AA13" s="54"/>
      <c r="AB13" s="18"/>
      <c r="AC13" s="19"/>
    </row>
    <row r="14" spans="1:29" s="23" customFormat="1" ht="20.25" customHeight="1">
      <c r="A14" s="22"/>
      <c r="B14" s="122" t="s">
        <v>9</v>
      </c>
      <c r="C14" s="123"/>
      <c r="D14" s="123"/>
      <c r="E14" s="123"/>
      <c r="F14" s="123"/>
      <c r="G14" s="70">
        <f>G15+G17</f>
        <v>50484450</v>
      </c>
      <c r="H14" s="70"/>
      <c r="I14" s="70"/>
      <c r="J14" s="70"/>
      <c r="K14" s="71">
        <f>G14/'33'!AB14*100</f>
        <v>180.66023706989483</v>
      </c>
      <c r="L14" s="71"/>
      <c r="M14" s="71"/>
      <c r="N14" s="70">
        <f>N15+N17</f>
        <v>52832717</v>
      </c>
      <c r="O14" s="70"/>
      <c r="P14" s="70"/>
      <c r="Q14" s="70"/>
      <c r="R14" s="103">
        <f t="shared" si="0"/>
        <v>104.6514659464449</v>
      </c>
      <c r="S14" s="103"/>
      <c r="T14" s="103"/>
      <c r="U14" s="70">
        <f>U15+U17</f>
        <v>51559146</v>
      </c>
      <c r="V14" s="70"/>
      <c r="W14" s="70"/>
      <c r="X14" s="70"/>
      <c r="Y14" s="103">
        <f t="shared" si="1"/>
        <v>97.58942739969251</v>
      </c>
      <c r="Z14" s="103"/>
      <c r="AA14" s="103"/>
      <c r="AB14" s="18"/>
      <c r="AC14" s="19"/>
    </row>
    <row r="15" spans="1:29" s="20" customFormat="1" ht="20.25" customHeight="1">
      <c r="A15" s="21"/>
      <c r="B15" s="26"/>
      <c r="C15" s="110" t="s">
        <v>86</v>
      </c>
      <c r="D15" s="111"/>
      <c r="E15" s="111"/>
      <c r="F15" s="112"/>
      <c r="G15" s="49">
        <v>901545</v>
      </c>
      <c r="H15" s="50"/>
      <c r="I15" s="50"/>
      <c r="J15" s="51"/>
      <c r="K15" s="52">
        <f>G15/'33'!AB15*100</f>
        <v>100.22400586973197</v>
      </c>
      <c r="L15" s="53"/>
      <c r="M15" s="54"/>
      <c r="N15" s="49">
        <v>933555</v>
      </c>
      <c r="O15" s="50"/>
      <c r="P15" s="50"/>
      <c r="Q15" s="51"/>
      <c r="R15" s="52">
        <f t="shared" si="0"/>
        <v>103.55057151889258</v>
      </c>
      <c r="S15" s="53"/>
      <c r="T15" s="54"/>
      <c r="U15" s="49">
        <v>900490</v>
      </c>
      <c r="V15" s="50"/>
      <c r="W15" s="50"/>
      <c r="X15" s="51"/>
      <c r="Y15" s="52">
        <f t="shared" si="1"/>
        <v>96.45816261495038</v>
      </c>
      <c r="Z15" s="53"/>
      <c r="AA15" s="54"/>
      <c r="AB15" s="18"/>
      <c r="AC15" s="19"/>
    </row>
    <row r="16" spans="1:29" s="20" customFormat="1" ht="24.75" customHeight="1">
      <c r="A16" s="21"/>
      <c r="B16" s="25"/>
      <c r="C16" s="113" t="s">
        <v>84</v>
      </c>
      <c r="D16" s="114"/>
      <c r="E16" s="114"/>
      <c r="F16" s="115"/>
      <c r="G16" s="49">
        <v>298577</v>
      </c>
      <c r="H16" s="50"/>
      <c r="I16" s="50"/>
      <c r="J16" s="51"/>
      <c r="K16" s="52">
        <f>G16/'33'!AB16*100</f>
        <v>112.15591850226883</v>
      </c>
      <c r="L16" s="53"/>
      <c r="M16" s="54"/>
      <c r="N16" s="49">
        <v>307145</v>
      </c>
      <c r="O16" s="50"/>
      <c r="P16" s="50"/>
      <c r="Q16" s="51"/>
      <c r="R16" s="52">
        <f t="shared" si="0"/>
        <v>102.86961152399547</v>
      </c>
      <c r="S16" s="53"/>
      <c r="T16" s="54"/>
      <c r="U16" s="49">
        <v>304443</v>
      </c>
      <c r="V16" s="50"/>
      <c r="W16" s="50"/>
      <c r="X16" s="51"/>
      <c r="Y16" s="52">
        <f t="shared" si="1"/>
        <v>99.1202852073125</v>
      </c>
      <c r="Z16" s="53"/>
      <c r="AA16" s="54"/>
      <c r="AB16" s="18"/>
      <c r="AC16" s="19"/>
    </row>
    <row r="17" spans="1:29" s="20" customFormat="1" ht="20.25" customHeight="1">
      <c r="A17" s="21"/>
      <c r="B17" s="25"/>
      <c r="C17" s="110" t="s">
        <v>87</v>
      </c>
      <c r="D17" s="111"/>
      <c r="E17" s="111"/>
      <c r="F17" s="112"/>
      <c r="G17" s="49">
        <v>49582905</v>
      </c>
      <c r="H17" s="50"/>
      <c r="I17" s="50"/>
      <c r="J17" s="51"/>
      <c r="K17" s="52">
        <f>G17/'33'!AB17*100</f>
        <v>183.3355968542224</v>
      </c>
      <c r="L17" s="53"/>
      <c r="M17" s="54"/>
      <c r="N17" s="49">
        <v>51899162</v>
      </c>
      <c r="O17" s="50"/>
      <c r="P17" s="50"/>
      <c r="Q17" s="51"/>
      <c r="R17" s="52">
        <f t="shared" si="0"/>
        <v>104.67148304440815</v>
      </c>
      <c r="S17" s="53"/>
      <c r="T17" s="54"/>
      <c r="U17" s="49">
        <v>50658656</v>
      </c>
      <c r="V17" s="50"/>
      <c r="W17" s="50"/>
      <c r="X17" s="51"/>
      <c r="Y17" s="52">
        <f t="shared" si="1"/>
        <v>97.60977643531122</v>
      </c>
      <c r="Z17" s="53"/>
      <c r="AA17" s="54"/>
      <c r="AB17" s="18"/>
      <c r="AC17" s="19"/>
    </row>
    <row r="18" spans="1:29" s="20" customFormat="1" ht="20.25" customHeight="1">
      <c r="A18" s="21"/>
      <c r="B18" s="122" t="s">
        <v>10</v>
      </c>
      <c r="C18" s="123"/>
      <c r="D18" s="123"/>
      <c r="E18" s="123"/>
      <c r="F18" s="123"/>
      <c r="G18" s="70">
        <v>2036501</v>
      </c>
      <c r="H18" s="70"/>
      <c r="I18" s="70"/>
      <c r="J18" s="70"/>
      <c r="K18" s="71">
        <f>G18/'33'!AB18*100</f>
        <v>117.0371260086653</v>
      </c>
      <c r="L18" s="71"/>
      <c r="M18" s="71"/>
      <c r="N18" s="70">
        <v>1925913</v>
      </c>
      <c r="O18" s="70"/>
      <c r="P18" s="70"/>
      <c r="Q18" s="70"/>
      <c r="R18" s="103">
        <f>SUM(N18/G18)*100</f>
        <v>94.56970558816322</v>
      </c>
      <c r="S18" s="103"/>
      <c r="T18" s="103"/>
      <c r="U18" s="70">
        <v>1818957</v>
      </c>
      <c r="V18" s="70"/>
      <c r="W18" s="70"/>
      <c r="X18" s="70"/>
      <c r="Y18" s="103">
        <f>SUM(U18/N18)*100</f>
        <v>94.44647811193964</v>
      </c>
      <c r="Z18" s="103"/>
      <c r="AA18" s="103"/>
      <c r="AB18" s="18"/>
      <c r="AC18" s="19"/>
    </row>
    <row r="19" spans="1:29" s="20" customFormat="1" ht="20.25" customHeight="1">
      <c r="A19" s="21"/>
      <c r="B19" s="122" t="s">
        <v>11</v>
      </c>
      <c r="C19" s="123"/>
      <c r="D19" s="123"/>
      <c r="E19" s="123"/>
      <c r="F19" s="123"/>
      <c r="G19" s="70">
        <v>2547810</v>
      </c>
      <c r="H19" s="70"/>
      <c r="I19" s="70"/>
      <c r="J19" s="70"/>
      <c r="K19" s="71">
        <f>G19/'33'!AB19*100</f>
        <v>111.36209760995095</v>
      </c>
      <c r="L19" s="71"/>
      <c r="M19" s="71"/>
      <c r="N19" s="70">
        <v>1128046</v>
      </c>
      <c r="O19" s="70"/>
      <c r="P19" s="70"/>
      <c r="Q19" s="70"/>
      <c r="R19" s="103" t="s">
        <v>96</v>
      </c>
      <c r="S19" s="103"/>
      <c r="T19" s="103"/>
      <c r="U19" s="70">
        <v>915795</v>
      </c>
      <c r="V19" s="70"/>
      <c r="W19" s="70"/>
      <c r="X19" s="70"/>
      <c r="Y19" s="103" t="s">
        <v>96</v>
      </c>
      <c r="Z19" s="103"/>
      <c r="AA19" s="103"/>
      <c r="AB19" s="18"/>
      <c r="AC19" s="19"/>
    </row>
    <row r="20" spans="1:29" s="23" customFormat="1" ht="20.25" customHeight="1">
      <c r="A20" s="22"/>
      <c r="B20" s="140" t="s">
        <v>12</v>
      </c>
      <c r="C20" s="111"/>
      <c r="D20" s="111"/>
      <c r="E20" s="111"/>
      <c r="F20" s="112"/>
      <c r="G20" s="70">
        <v>1855642</v>
      </c>
      <c r="H20" s="70"/>
      <c r="I20" s="70"/>
      <c r="J20" s="70"/>
      <c r="K20" s="71">
        <f>G20/'33'!AB20*100</f>
        <v>99.64023793696325</v>
      </c>
      <c r="L20" s="71"/>
      <c r="M20" s="71"/>
      <c r="N20" s="70">
        <v>365324</v>
      </c>
      <c r="O20" s="70"/>
      <c r="P20" s="70"/>
      <c r="Q20" s="70"/>
      <c r="R20" s="103" t="s">
        <v>96</v>
      </c>
      <c r="S20" s="103"/>
      <c r="T20" s="103"/>
      <c r="U20" s="70">
        <v>403207</v>
      </c>
      <c r="V20" s="70"/>
      <c r="W20" s="70"/>
      <c r="X20" s="70"/>
      <c r="Y20" s="103" t="s">
        <v>96</v>
      </c>
      <c r="Z20" s="103"/>
      <c r="AA20" s="103"/>
      <c r="AB20" s="18"/>
      <c r="AC20" s="19"/>
    </row>
    <row r="21" spans="1:29" s="20" customFormat="1" ht="20.25" customHeight="1">
      <c r="A21" s="139" t="s">
        <v>13</v>
      </c>
      <c r="B21" s="123"/>
      <c r="C21" s="123"/>
      <c r="D21" s="123"/>
      <c r="E21" s="123"/>
      <c r="F21" s="123"/>
      <c r="G21" s="70">
        <f>SUM(G22:J23)</f>
        <v>27761484</v>
      </c>
      <c r="H21" s="70"/>
      <c r="I21" s="70"/>
      <c r="J21" s="70"/>
      <c r="K21" s="71">
        <f>G21/'33'!AB21*100</f>
        <v>102.58277120597891</v>
      </c>
      <c r="L21" s="71"/>
      <c r="M21" s="71"/>
      <c r="N21" s="70">
        <f>SUM(N22:Q23)</f>
        <v>24278813</v>
      </c>
      <c r="O21" s="70"/>
      <c r="P21" s="70"/>
      <c r="Q21" s="70"/>
      <c r="R21" s="103">
        <f aca="true" t="shared" si="2" ref="R21:R31">SUM(N21/G21)*100</f>
        <v>87.45502581922494</v>
      </c>
      <c r="S21" s="103"/>
      <c r="T21" s="103"/>
      <c r="U21" s="70">
        <f>SUM(U22:X23)</f>
        <v>13755729</v>
      </c>
      <c r="V21" s="70"/>
      <c r="W21" s="70"/>
      <c r="X21" s="70"/>
      <c r="Y21" s="103">
        <f aca="true" t="shared" si="3" ref="Y21:Y27">SUM(U21/N21)*100</f>
        <v>56.65733740772253</v>
      </c>
      <c r="Z21" s="103"/>
      <c r="AA21" s="103"/>
      <c r="AB21" s="18"/>
      <c r="AC21" s="19"/>
    </row>
    <row r="22" spans="1:29" s="20" customFormat="1" ht="20.25" customHeight="1">
      <c r="A22" s="21"/>
      <c r="B22" s="122" t="s">
        <v>8</v>
      </c>
      <c r="C22" s="141"/>
      <c r="D22" s="141"/>
      <c r="E22" s="141"/>
      <c r="F22" s="141"/>
      <c r="G22" s="70">
        <v>26266315</v>
      </c>
      <c r="H22" s="70"/>
      <c r="I22" s="70"/>
      <c r="J22" s="70"/>
      <c r="K22" s="71">
        <f>G22/'33'!AB22*100</f>
        <v>102.90777785569969</v>
      </c>
      <c r="L22" s="71"/>
      <c r="M22" s="71"/>
      <c r="N22" s="70">
        <v>22807473</v>
      </c>
      <c r="O22" s="70"/>
      <c r="P22" s="70"/>
      <c r="Q22" s="70"/>
      <c r="R22" s="103">
        <f t="shared" si="2"/>
        <v>86.83164349471937</v>
      </c>
      <c r="S22" s="103"/>
      <c r="T22" s="103"/>
      <c r="U22" s="70">
        <v>12381676</v>
      </c>
      <c r="V22" s="70"/>
      <c r="W22" s="70"/>
      <c r="X22" s="70"/>
      <c r="Y22" s="103">
        <f t="shared" si="3"/>
        <v>54.28780294949818</v>
      </c>
      <c r="Z22" s="103"/>
      <c r="AA22" s="103"/>
      <c r="AB22" s="18"/>
      <c r="AC22" s="19"/>
    </row>
    <row r="23" spans="1:29" s="23" customFormat="1" ht="20.25" customHeight="1">
      <c r="A23" s="22"/>
      <c r="B23" s="122" t="s">
        <v>9</v>
      </c>
      <c r="C23" s="141"/>
      <c r="D23" s="141"/>
      <c r="E23" s="141"/>
      <c r="F23" s="141"/>
      <c r="G23" s="70">
        <v>1495169</v>
      </c>
      <c r="H23" s="70"/>
      <c r="I23" s="70"/>
      <c r="J23" s="70"/>
      <c r="K23" s="71">
        <f>G23/'33'!AB23*100</f>
        <v>97.19044118172818</v>
      </c>
      <c r="L23" s="71"/>
      <c r="M23" s="71"/>
      <c r="N23" s="70">
        <v>1471340</v>
      </c>
      <c r="O23" s="70"/>
      <c r="P23" s="70"/>
      <c r="Q23" s="70"/>
      <c r="R23" s="103">
        <f t="shared" si="2"/>
        <v>98.4062671176302</v>
      </c>
      <c r="S23" s="103"/>
      <c r="T23" s="103"/>
      <c r="U23" s="70">
        <v>1374053</v>
      </c>
      <c r="V23" s="70"/>
      <c r="W23" s="70"/>
      <c r="X23" s="70"/>
      <c r="Y23" s="103">
        <f t="shared" si="3"/>
        <v>93.38786412385988</v>
      </c>
      <c r="Z23" s="103"/>
      <c r="AA23" s="103"/>
      <c r="AB23" s="18"/>
      <c r="AC23" s="19"/>
    </row>
    <row r="24" spans="1:29" s="20" customFormat="1" ht="20.25" customHeight="1">
      <c r="A24" s="169" t="s">
        <v>14</v>
      </c>
      <c r="B24" s="123"/>
      <c r="C24" s="123"/>
      <c r="D24" s="123"/>
      <c r="E24" s="123"/>
      <c r="F24" s="123"/>
      <c r="G24" s="70">
        <v>7332728</v>
      </c>
      <c r="H24" s="70"/>
      <c r="I24" s="70"/>
      <c r="J24" s="70"/>
      <c r="K24" s="71">
        <f>G24/'33'!AB24*100</f>
        <v>90.10415015474209</v>
      </c>
      <c r="L24" s="71"/>
      <c r="M24" s="71"/>
      <c r="N24" s="70">
        <v>7664820</v>
      </c>
      <c r="O24" s="70"/>
      <c r="P24" s="70"/>
      <c r="Q24" s="70"/>
      <c r="R24" s="103">
        <f t="shared" si="2"/>
        <v>104.52890111292822</v>
      </c>
      <c r="S24" s="103"/>
      <c r="T24" s="103"/>
      <c r="U24" s="70">
        <v>7845338</v>
      </c>
      <c r="V24" s="70"/>
      <c r="W24" s="70"/>
      <c r="X24" s="70"/>
      <c r="Y24" s="103">
        <f t="shared" si="3"/>
        <v>102.3551498926263</v>
      </c>
      <c r="Z24" s="103"/>
      <c r="AA24" s="103"/>
      <c r="AB24" s="18"/>
      <c r="AC24" s="19"/>
    </row>
    <row r="25" spans="1:29" s="20" customFormat="1" ht="20.25" customHeight="1">
      <c r="A25" s="137" t="s">
        <v>15</v>
      </c>
      <c r="B25" s="123"/>
      <c r="C25" s="123"/>
      <c r="D25" s="123"/>
      <c r="E25" s="123"/>
      <c r="F25" s="123"/>
      <c r="G25" s="70">
        <v>3239830</v>
      </c>
      <c r="H25" s="70"/>
      <c r="I25" s="70"/>
      <c r="J25" s="70"/>
      <c r="K25" s="71">
        <f>G25/'33'!AB25*100</f>
        <v>105.43160725576739</v>
      </c>
      <c r="L25" s="71"/>
      <c r="M25" s="71"/>
      <c r="N25" s="70">
        <v>2600621</v>
      </c>
      <c r="O25" s="70"/>
      <c r="P25" s="70"/>
      <c r="Q25" s="70"/>
      <c r="R25" s="103">
        <f t="shared" si="2"/>
        <v>80.27029195976331</v>
      </c>
      <c r="S25" s="103"/>
      <c r="T25" s="103"/>
      <c r="U25" s="70">
        <v>2605572</v>
      </c>
      <c r="V25" s="70"/>
      <c r="W25" s="70"/>
      <c r="X25" s="70"/>
      <c r="Y25" s="103">
        <f t="shared" si="3"/>
        <v>100.19037760596412</v>
      </c>
      <c r="Z25" s="103"/>
      <c r="AA25" s="103"/>
      <c r="AB25" s="18"/>
      <c r="AC25" s="19"/>
    </row>
    <row r="26" spans="1:29" s="23" customFormat="1" ht="20.25" customHeight="1">
      <c r="A26" s="137" t="s">
        <v>16</v>
      </c>
      <c r="B26" s="123"/>
      <c r="C26" s="123"/>
      <c r="D26" s="123"/>
      <c r="E26" s="123"/>
      <c r="F26" s="123"/>
      <c r="G26" s="70">
        <v>2383547</v>
      </c>
      <c r="H26" s="70"/>
      <c r="I26" s="70"/>
      <c r="J26" s="70"/>
      <c r="K26" s="71">
        <f>G26/'33'!AB26*100</f>
        <v>98.38391051306394</v>
      </c>
      <c r="L26" s="71"/>
      <c r="M26" s="71"/>
      <c r="N26" s="70">
        <v>2247603</v>
      </c>
      <c r="O26" s="70"/>
      <c r="P26" s="70"/>
      <c r="Q26" s="70"/>
      <c r="R26" s="103">
        <f t="shared" si="2"/>
        <v>94.2965672587954</v>
      </c>
      <c r="S26" s="103"/>
      <c r="T26" s="103"/>
      <c r="U26" s="70">
        <v>2134771</v>
      </c>
      <c r="V26" s="70"/>
      <c r="W26" s="70"/>
      <c r="X26" s="70"/>
      <c r="Y26" s="103">
        <f t="shared" si="3"/>
        <v>94.9798963607007</v>
      </c>
      <c r="Z26" s="103"/>
      <c r="AA26" s="103"/>
      <c r="AB26" s="18"/>
      <c r="AC26" s="19"/>
    </row>
    <row r="27" spans="1:29" s="20" customFormat="1" ht="20.25" customHeight="1">
      <c r="A27" s="137" t="s">
        <v>0</v>
      </c>
      <c r="B27" s="123"/>
      <c r="C27" s="123"/>
      <c r="D27" s="123"/>
      <c r="E27" s="123"/>
      <c r="F27" s="123"/>
      <c r="G27" s="70">
        <v>1104421</v>
      </c>
      <c r="H27" s="70"/>
      <c r="I27" s="70"/>
      <c r="J27" s="70"/>
      <c r="K27" s="71">
        <f>G27/'33'!AB27*100</f>
        <v>95.71351316685761</v>
      </c>
      <c r="L27" s="71"/>
      <c r="M27" s="71"/>
      <c r="N27" s="70">
        <v>1097752</v>
      </c>
      <c r="O27" s="70"/>
      <c r="P27" s="70"/>
      <c r="Q27" s="70"/>
      <c r="R27" s="103">
        <f t="shared" si="2"/>
        <v>99.39615418395702</v>
      </c>
      <c r="S27" s="103"/>
      <c r="T27" s="103"/>
      <c r="U27" s="70">
        <v>1061884</v>
      </c>
      <c r="V27" s="70"/>
      <c r="W27" s="70"/>
      <c r="X27" s="70"/>
      <c r="Y27" s="103">
        <f t="shared" si="3"/>
        <v>96.73259534029543</v>
      </c>
      <c r="Z27" s="103"/>
      <c r="AA27" s="103"/>
      <c r="AB27" s="18"/>
      <c r="AC27" s="19"/>
    </row>
    <row r="28" spans="1:29" s="20" customFormat="1" ht="20.25" customHeight="1">
      <c r="A28" s="137" t="s">
        <v>19</v>
      </c>
      <c r="B28" s="123"/>
      <c r="C28" s="123"/>
      <c r="D28" s="123"/>
      <c r="E28" s="123"/>
      <c r="F28" s="123"/>
      <c r="G28" s="70">
        <v>4033845</v>
      </c>
      <c r="H28" s="70"/>
      <c r="I28" s="70"/>
      <c r="J28" s="70"/>
      <c r="K28" s="71">
        <f>G28/'33'!AB28*100</f>
        <v>94.29707525237826</v>
      </c>
      <c r="L28" s="71"/>
      <c r="M28" s="71"/>
      <c r="N28" s="70">
        <v>3692591</v>
      </c>
      <c r="O28" s="70"/>
      <c r="P28" s="70"/>
      <c r="Q28" s="70"/>
      <c r="R28" s="103">
        <f>SUM(N28/G28)*100</f>
        <v>91.54023022699187</v>
      </c>
      <c r="S28" s="103"/>
      <c r="T28" s="103"/>
      <c r="U28" s="70">
        <v>2354882</v>
      </c>
      <c r="V28" s="70"/>
      <c r="W28" s="70"/>
      <c r="X28" s="70"/>
      <c r="Y28" s="103">
        <f>SUM(U28/N28)*100</f>
        <v>63.773160905174706</v>
      </c>
      <c r="Z28" s="103"/>
      <c r="AA28" s="103"/>
      <c r="AB28" s="18"/>
      <c r="AC28" s="19"/>
    </row>
    <row r="29" spans="1:29" s="23" customFormat="1" ht="20.25" customHeight="1">
      <c r="A29" s="137" t="s">
        <v>20</v>
      </c>
      <c r="B29" s="123"/>
      <c r="C29" s="123"/>
      <c r="D29" s="123"/>
      <c r="E29" s="123"/>
      <c r="F29" s="123"/>
      <c r="G29" s="70">
        <v>6264094</v>
      </c>
      <c r="H29" s="70"/>
      <c r="I29" s="70"/>
      <c r="J29" s="70"/>
      <c r="K29" s="71">
        <f>G29/'33'!AB29*100</f>
        <v>101.34175505625322</v>
      </c>
      <c r="L29" s="71"/>
      <c r="M29" s="71"/>
      <c r="N29" s="70">
        <v>5679766</v>
      </c>
      <c r="O29" s="70"/>
      <c r="P29" s="70"/>
      <c r="Q29" s="70"/>
      <c r="R29" s="103">
        <f>SUM(N29/G29)*100</f>
        <v>90.6717874923333</v>
      </c>
      <c r="S29" s="103"/>
      <c r="T29" s="103"/>
      <c r="U29" s="70">
        <v>5674830</v>
      </c>
      <c r="V29" s="70"/>
      <c r="W29" s="70"/>
      <c r="X29" s="70"/>
      <c r="Y29" s="103">
        <f>SUM(U29/N29)*100</f>
        <v>99.91309501130856</v>
      </c>
      <c r="Z29" s="103"/>
      <c r="AA29" s="103"/>
      <c r="AB29" s="18"/>
      <c r="AC29" s="19"/>
    </row>
    <row r="30" spans="1:29" s="20" customFormat="1" ht="20.25" customHeight="1">
      <c r="A30" s="137" t="s">
        <v>17</v>
      </c>
      <c r="B30" s="123"/>
      <c r="C30" s="123"/>
      <c r="D30" s="123"/>
      <c r="E30" s="123"/>
      <c r="F30" s="123"/>
      <c r="G30" s="70">
        <v>17965908</v>
      </c>
      <c r="H30" s="70"/>
      <c r="I30" s="70"/>
      <c r="J30" s="70"/>
      <c r="K30" s="71">
        <f>G30/'33'!AB30*100</f>
        <v>99.46091201019084</v>
      </c>
      <c r="L30" s="71"/>
      <c r="M30" s="71"/>
      <c r="N30" s="70">
        <v>17454822</v>
      </c>
      <c r="O30" s="70"/>
      <c r="P30" s="70"/>
      <c r="Q30" s="70"/>
      <c r="R30" s="103">
        <f t="shared" si="2"/>
        <v>97.15524536806043</v>
      </c>
      <c r="S30" s="103"/>
      <c r="T30" s="103"/>
      <c r="U30" s="70">
        <v>17067097</v>
      </c>
      <c r="V30" s="70"/>
      <c r="W30" s="70"/>
      <c r="X30" s="70"/>
      <c r="Y30" s="103">
        <f>SUM(U30/N30)*100</f>
        <v>97.77869404798284</v>
      </c>
      <c r="Z30" s="103"/>
      <c r="AA30" s="103"/>
      <c r="AB30" s="18"/>
      <c r="AC30" s="19"/>
    </row>
    <row r="31" spans="1:29" s="23" customFormat="1" ht="20.25" customHeight="1">
      <c r="A31" s="137" t="s">
        <v>18</v>
      </c>
      <c r="B31" s="123"/>
      <c r="C31" s="123"/>
      <c r="D31" s="123"/>
      <c r="E31" s="123"/>
      <c r="F31" s="123"/>
      <c r="G31" s="70">
        <v>1119</v>
      </c>
      <c r="H31" s="70"/>
      <c r="I31" s="70"/>
      <c r="J31" s="70"/>
      <c r="K31" s="71">
        <f>G31/'33'!AB31*100</f>
        <v>100.26881720430107</v>
      </c>
      <c r="L31" s="71"/>
      <c r="M31" s="71"/>
      <c r="N31" s="70">
        <v>993</v>
      </c>
      <c r="O31" s="70"/>
      <c r="P31" s="70"/>
      <c r="Q31" s="70"/>
      <c r="R31" s="103">
        <f t="shared" si="2"/>
        <v>88.73994638069705</v>
      </c>
      <c r="S31" s="103"/>
      <c r="T31" s="103"/>
      <c r="U31" s="70">
        <v>953</v>
      </c>
      <c r="V31" s="70"/>
      <c r="W31" s="70"/>
      <c r="X31" s="70"/>
      <c r="Y31" s="103">
        <f>SUM(U31/N31)*100</f>
        <v>95.9718026183283</v>
      </c>
      <c r="Z31" s="103"/>
      <c r="AA31" s="103"/>
      <c r="AB31" s="18"/>
      <c r="AC31" s="19"/>
    </row>
    <row r="32" spans="1:29" s="20" customFormat="1" ht="20.25" customHeight="1">
      <c r="A32" s="137" t="s">
        <v>90</v>
      </c>
      <c r="B32" s="123"/>
      <c r="C32" s="123"/>
      <c r="D32" s="123"/>
      <c r="E32" s="123"/>
      <c r="F32" s="123"/>
      <c r="G32" s="70">
        <v>0</v>
      </c>
      <c r="H32" s="70"/>
      <c r="I32" s="70"/>
      <c r="J32" s="70"/>
      <c r="K32" s="71" t="s">
        <v>91</v>
      </c>
      <c r="L32" s="71"/>
      <c r="M32" s="71"/>
      <c r="N32" s="70">
        <v>0</v>
      </c>
      <c r="O32" s="70"/>
      <c r="P32" s="70"/>
      <c r="Q32" s="70"/>
      <c r="R32" s="52" t="s">
        <v>96</v>
      </c>
      <c r="S32" s="53"/>
      <c r="T32" s="54"/>
      <c r="U32" s="70">
        <v>0</v>
      </c>
      <c r="V32" s="70"/>
      <c r="W32" s="70"/>
      <c r="X32" s="70"/>
      <c r="Y32" s="52" t="s">
        <v>96</v>
      </c>
      <c r="Z32" s="53"/>
      <c r="AA32" s="54"/>
      <c r="AB32" s="18"/>
      <c r="AC32" s="19"/>
    </row>
    <row r="33" spans="1:29" s="23" customFormat="1" ht="20.25" customHeight="1">
      <c r="A33" s="137" t="s">
        <v>25</v>
      </c>
      <c r="B33" s="123"/>
      <c r="C33" s="123"/>
      <c r="D33" s="123"/>
      <c r="E33" s="123"/>
      <c r="F33" s="123"/>
      <c r="G33" s="70" t="s">
        <v>91</v>
      </c>
      <c r="H33" s="70"/>
      <c r="I33" s="70"/>
      <c r="J33" s="70"/>
      <c r="K33" s="71" t="s">
        <v>91</v>
      </c>
      <c r="L33" s="71"/>
      <c r="M33" s="71"/>
      <c r="N33" s="70" t="s">
        <v>91</v>
      </c>
      <c r="O33" s="70"/>
      <c r="P33" s="70"/>
      <c r="Q33" s="70"/>
      <c r="R33" s="71" t="s">
        <v>91</v>
      </c>
      <c r="S33" s="71"/>
      <c r="T33" s="71"/>
      <c r="U33" s="70" t="s">
        <v>91</v>
      </c>
      <c r="V33" s="70"/>
      <c r="W33" s="70"/>
      <c r="X33" s="70"/>
      <c r="Y33" s="71" t="s">
        <v>91</v>
      </c>
      <c r="Z33" s="71"/>
      <c r="AA33" s="71"/>
      <c r="AB33" s="18"/>
      <c r="AC33" s="19"/>
    </row>
    <row r="34" spans="1:29" s="20" customFormat="1" ht="20.25" customHeight="1">
      <c r="A34" s="116" t="s">
        <v>88</v>
      </c>
      <c r="B34" s="117"/>
      <c r="C34" s="117"/>
      <c r="D34" s="117"/>
      <c r="E34" s="117"/>
      <c r="F34" s="118"/>
      <c r="G34" s="58">
        <f>G28+G29+G35+G36</f>
        <v>10503314</v>
      </c>
      <c r="H34" s="59"/>
      <c r="I34" s="59"/>
      <c r="J34" s="60"/>
      <c r="K34" s="64">
        <f>G34/'33'!AB34*100</f>
        <v>98.39321184887524</v>
      </c>
      <c r="L34" s="65"/>
      <c r="M34" s="66"/>
      <c r="N34" s="58">
        <f>N28+N29+N35+N36</f>
        <v>9570606</v>
      </c>
      <c r="O34" s="59"/>
      <c r="P34" s="59"/>
      <c r="Q34" s="60"/>
      <c r="R34" s="64">
        <f>SUM(N34/G34)*100</f>
        <v>91.11986940502779</v>
      </c>
      <c r="S34" s="65"/>
      <c r="T34" s="66"/>
      <c r="U34" s="58">
        <f>U28+U29+U35+U36</f>
        <v>8189902</v>
      </c>
      <c r="V34" s="59"/>
      <c r="W34" s="59"/>
      <c r="X34" s="60"/>
      <c r="Y34" s="64">
        <f>SUM(U34/N34)*100</f>
        <v>85.57349451017</v>
      </c>
      <c r="Z34" s="65"/>
      <c r="AA34" s="66"/>
      <c r="AB34" s="18"/>
      <c r="AC34" s="19"/>
    </row>
    <row r="35" spans="1:29" s="20" customFormat="1" ht="20.25" customHeight="1">
      <c r="A35" s="137" t="s">
        <v>21</v>
      </c>
      <c r="B35" s="123"/>
      <c r="C35" s="123"/>
      <c r="D35" s="123"/>
      <c r="E35" s="123"/>
      <c r="F35" s="123"/>
      <c r="G35" s="70">
        <v>22704</v>
      </c>
      <c r="H35" s="70"/>
      <c r="I35" s="70"/>
      <c r="J35" s="70"/>
      <c r="K35" s="71">
        <f>G35/'33'!AB35*100</f>
        <v>86.73925501432664</v>
      </c>
      <c r="L35" s="71"/>
      <c r="M35" s="71"/>
      <c r="N35" s="70">
        <v>22137</v>
      </c>
      <c r="O35" s="70"/>
      <c r="P35" s="70"/>
      <c r="Q35" s="70"/>
      <c r="R35" s="103">
        <f>SUM(N35/G35)*100</f>
        <v>97.50264270613108</v>
      </c>
      <c r="S35" s="103"/>
      <c r="T35" s="103"/>
      <c r="U35" s="70">
        <v>21085</v>
      </c>
      <c r="V35" s="70"/>
      <c r="W35" s="70"/>
      <c r="X35" s="70"/>
      <c r="Y35" s="103">
        <f>SUM(U35/N35)*100</f>
        <v>95.24777521796088</v>
      </c>
      <c r="Z35" s="103"/>
      <c r="AA35" s="103"/>
      <c r="AB35" s="18"/>
      <c r="AC35" s="19"/>
    </row>
    <row r="36" spans="1:29" s="20" customFormat="1" ht="20.25" customHeight="1">
      <c r="A36" s="148" t="s">
        <v>81</v>
      </c>
      <c r="B36" s="149"/>
      <c r="C36" s="149"/>
      <c r="D36" s="149"/>
      <c r="E36" s="149"/>
      <c r="F36" s="150"/>
      <c r="G36" s="70">
        <v>182671</v>
      </c>
      <c r="H36" s="70"/>
      <c r="I36" s="70"/>
      <c r="J36" s="70"/>
      <c r="K36" s="71">
        <f>G36/'33'!AB36*100</f>
        <v>96.29569104576748</v>
      </c>
      <c r="L36" s="71"/>
      <c r="M36" s="71"/>
      <c r="N36" s="70">
        <v>176112</v>
      </c>
      <c r="O36" s="70"/>
      <c r="P36" s="70"/>
      <c r="Q36" s="70"/>
      <c r="R36" s="103">
        <f>SUM(N36/G36)*100</f>
        <v>96.40939174800597</v>
      </c>
      <c r="S36" s="103"/>
      <c r="T36" s="103"/>
      <c r="U36" s="70">
        <v>139105</v>
      </c>
      <c r="V36" s="70"/>
      <c r="W36" s="70"/>
      <c r="X36" s="70"/>
      <c r="Y36" s="103">
        <f>SUM(U36/N36)*100</f>
        <v>78.98666757517944</v>
      </c>
      <c r="Z36" s="103"/>
      <c r="AA36" s="103"/>
      <c r="AB36" s="18"/>
      <c r="AC36" s="19"/>
    </row>
    <row r="37" spans="1:29" s="20" customFormat="1" ht="20.25" customHeight="1">
      <c r="A37" s="116" t="s">
        <v>89</v>
      </c>
      <c r="B37" s="117"/>
      <c r="C37" s="117"/>
      <c r="D37" s="117"/>
      <c r="E37" s="117"/>
      <c r="F37" s="118"/>
      <c r="G37" s="58">
        <f>G39</f>
        <v>40</v>
      </c>
      <c r="H37" s="59"/>
      <c r="I37" s="59"/>
      <c r="J37" s="60"/>
      <c r="K37" s="64" t="s">
        <v>91</v>
      </c>
      <c r="L37" s="65"/>
      <c r="M37" s="66"/>
      <c r="N37" s="58">
        <f>N39</f>
        <v>0</v>
      </c>
      <c r="O37" s="59"/>
      <c r="P37" s="59"/>
      <c r="Q37" s="60"/>
      <c r="R37" s="64" t="s">
        <v>91</v>
      </c>
      <c r="S37" s="65"/>
      <c r="T37" s="66"/>
      <c r="U37" s="58">
        <f>U42</f>
        <v>41866</v>
      </c>
      <c r="V37" s="59"/>
      <c r="W37" s="59"/>
      <c r="X37" s="60"/>
      <c r="Y37" s="64" t="s">
        <v>91</v>
      </c>
      <c r="Z37" s="65"/>
      <c r="AA37" s="66"/>
      <c r="AB37" s="18"/>
      <c r="AC37" s="19"/>
    </row>
    <row r="38" spans="1:29" s="20" customFormat="1" ht="20.25" customHeight="1">
      <c r="A38" s="137" t="s">
        <v>22</v>
      </c>
      <c r="B38" s="123"/>
      <c r="C38" s="123"/>
      <c r="D38" s="123"/>
      <c r="E38" s="123"/>
      <c r="F38" s="123"/>
      <c r="G38" s="70" t="s">
        <v>91</v>
      </c>
      <c r="H38" s="70"/>
      <c r="I38" s="70"/>
      <c r="J38" s="70"/>
      <c r="K38" s="71" t="s">
        <v>91</v>
      </c>
      <c r="L38" s="71"/>
      <c r="M38" s="71"/>
      <c r="N38" s="70" t="s">
        <v>91</v>
      </c>
      <c r="O38" s="70"/>
      <c r="P38" s="70"/>
      <c r="Q38" s="70"/>
      <c r="R38" s="103" t="s">
        <v>91</v>
      </c>
      <c r="S38" s="103"/>
      <c r="T38" s="103"/>
      <c r="U38" s="70" t="s">
        <v>91</v>
      </c>
      <c r="V38" s="70"/>
      <c r="W38" s="70"/>
      <c r="X38" s="70"/>
      <c r="Y38" s="103" t="s">
        <v>91</v>
      </c>
      <c r="Z38" s="103"/>
      <c r="AA38" s="103"/>
      <c r="AB38" s="18"/>
      <c r="AC38" s="19"/>
    </row>
    <row r="39" spans="1:29" s="23" customFormat="1" ht="20.25" customHeight="1">
      <c r="A39" s="151" t="s">
        <v>6</v>
      </c>
      <c r="B39" s="152"/>
      <c r="C39" s="152"/>
      <c r="D39" s="152"/>
      <c r="E39" s="106" t="s">
        <v>94</v>
      </c>
      <c r="F39" s="107"/>
      <c r="G39" s="70">
        <v>40</v>
      </c>
      <c r="H39" s="70"/>
      <c r="I39" s="70"/>
      <c r="J39" s="70"/>
      <c r="K39" s="103" t="s">
        <v>91</v>
      </c>
      <c r="L39" s="103"/>
      <c r="M39" s="103"/>
      <c r="N39" s="70">
        <v>0</v>
      </c>
      <c r="O39" s="70"/>
      <c r="P39" s="70"/>
      <c r="Q39" s="70"/>
      <c r="R39" s="52" t="s">
        <v>91</v>
      </c>
      <c r="S39" s="53"/>
      <c r="T39" s="54"/>
      <c r="U39" s="70">
        <v>0</v>
      </c>
      <c r="V39" s="70"/>
      <c r="W39" s="70"/>
      <c r="X39" s="70"/>
      <c r="Y39" s="52" t="s">
        <v>91</v>
      </c>
      <c r="Z39" s="53"/>
      <c r="AA39" s="54"/>
      <c r="AB39" s="18"/>
      <c r="AC39" s="19"/>
    </row>
    <row r="40" spans="1:29" s="20" customFormat="1" ht="20.25" customHeight="1">
      <c r="A40" s="104" t="s">
        <v>23</v>
      </c>
      <c r="B40" s="105"/>
      <c r="C40" s="105"/>
      <c r="D40" s="105"/>
      <c r="E40" s="106" t="s">
        <v>94</v>
      </c>
      <c r="F40" s="107"/>
      <c r="G40" s="70" t="s">
        <v>91</v>
      </c>
      <c r="H40" s="70"/>
      <c r="I40" s="70"/>
      <c r="J40" s="70"/>
      <c r="K40" s="71" t="s">
        <v>91</v>
      </c>
      <c r="L40" s="71"/>
      <c r="M40" s="71"/>
      <c r="N40" s="70" t="s">
        <v>91</v>
      </c>
      <c r="O40" s="70"/>
      <c r="P40" s="70"/>
      <c r="Q40" s="70"/>
      <c r="R40" s="103" t="s">
        <v>91</v>
      </c>
      <c r="S40" s="103"/>
      <c r="T40" s="103"/>
      <c r="U40" s="70" t="s">
        <v>91</v>
      </c>
      <c r="V40" s="70"/>
      <c r="W40" s="70"/>
      <c r="X40" s="70"/>
      <c r="Y40" s="103" t="s">
        <v>91</v>
      </c>
      <c r="Z40" s="103"/>
      <c r="AA40" s="103"/>
      <c r="AB40" s="18"/>
      <c r="AC40" s="19"/>
    </row>
    <row r="41" spans="1:29" s="20" customFormat="1" ht="20.25" customHeight="1">
      <c r="A41" s="104" t="s">
        <v>24</v>
      </c>
      <c r="B41" s="105"/>
      <c r="C41" s="105"/>
      <c r="D41" s="105"/>
      <c r="E41" s="106" t="s">
        <v>95</v>
      </c>
      <c r="F41" s="107"/>
      <c r="G41" s="70" t="s">
        <v>91</v>
      </c>
      <c r="H41" s="70"/>
      <c r="I41" s="70"/>
      <c r="J41" s="70"/>
      <c r="K41" s="71" t="s">
        <v>91</v>
      </c>
      <c r="L41" s="71"/>
      <c r="M41" s="71"/>
      <c r="N41" s="70" t="s">
        <v>91</v>
      </c>
      <c r="O41" s="70"/>
      <c r="P41" s="70"/>
      <c r="Q41" s="70"/>
      <c r="R41" s="103" t="s">
        <v>91</v>
      </c>
      <c r="S41" s="103"/>
      <c r="T41" s="103"/>
      <c r="U41" s="70" t="s">
        <v>91</v>
      </c>
      <c r="V41" s="70"/>
      <c r="W41" s="70"/>
      <c r="X41" s="70"/>
      <c r="Y41" s="103" t="s">
        <v>91</v>
      </c>
      <c r="Z41" s="103"/>
      <c r="AA41" s="103"/>
      <c r="AB41" s="18"/>
      <c r="AC41" s="19"/>
    </row>
    <row r="42" spans="1:27" s="20" customFormat="1" ht="20.25" customHeight="1">
      <c r="A42" s="104" t="s">
        <v>20</v>
      </c>
      <c r="B42" s="105"/>
      <c r="C42" s="105"/>
      <c r="D42" s="105"/>
      <c r="E42" s="106" t="s">
        <v>95</v>
      </c>
      <c r="F42" s="107"/>
      <c r="G42" s="70" t="s">
        <v>91</v>
      </c>
      <c r="H42" s="70"/>
      <c r="I42" s="70"/>
      <c r="J42" s="70"/>
      <c r="K42" s="71" t="s">
        <v>91</v>
      </c>
      <c r="L42" s="71"/>
      <c r="M42" s="71"/>
      <c r="N42" s="70" t="s">
        <v>91</v>
      </c>
      <c r="O42" s="70"/>
      <c r="P42" s="70"/>
      <c r="Q42" s="70"/>
      <c r="R42" s="103" t="s">
        <v>91</v>
      </c>
      <c r="S42" s="103"/>
      <c r="T42" s="103"/>
      <c r="U42" s="70">
        <v>41866</v>
      </c>
      <c r="V42" s="70"/>
      <c r="W42" s="70"/>
      <c r="X42" s="70"/>
      <c r="Y42" s="103" t="s">
        <v>91</v>
      </c>
      <c r="Z42" s="103"/>
      <c r="AA42" s="103"/>
    </row>
    <row r="43" spans="1:29" s="20" customFormat="1" ht="20.25" customHeight="1">
      <c r="A43" s="144" t="s">
        <v>26</v>
      </c>
      <c r="B43" s="145"/>
      <c r="C43" s="145"/>
      <c r="D43" s="145"/>
      <c r="E43" s="146"/>
      <c r="F43" s="40" t="s">
        <v>97</v>
      </c>
      <c r="G43" s="121">
        <f>G7+G34+G37</f>
        <v>132831648</v>
      </c>
      <c r="H43" s="121"/>
      <c r="I43" s="121"/>
      <c r="J43" s="121"/>
      <c r="K43" s="277">
        <f>G43/'33'!AB43*100</f>
        <v>120.92807811898805</v>
      </c>
      <c r="L43" s="277"/>
      <c r="M43" s="277"/>
      <c r="N43" s="121">
        <f>N7+N34+N37</f>
        <v>125852778</v>
      </c>
      <c r="O43" s="121"/>
      <c r="P43" s="121"/>
      <c r="Q43" s="121"/>
      <c r="R43" s="143">
        <f>SUM(N43/G43)*100</f>
        <v>94.7460788862606</v>
      </c>
      <c r="S43" s="143"/>
      <c r="T43" s="143"/>
      <c r="U43" s="121">
        <f>U7+U34+U37</f>
        <v>110682212</v>
      </c>
      <c r="V43" s="121"/>
      <c r="W43" s="121"/>
      <c r="X43" s="121"/>
      <c r="Y43" s="143">
        <f>SUM(U43/N43)*100</f>
        <v>87.94578376331113</v>
      </c>
      <c r="Z43" s="143"/>
      <c r="AA43" s="143"/>
      <c r="AB43" s="18"/>
      <c r="AC43" s="19"/>
    </row>
    <row r="44" spans="1:29" s="23" customFormat="1" ht="20.25" customHeight="1">
      <c r="A44" s="137" t="s">
        <v>27</v>
      </c>
      <c r="B44" s="123"/>
      <c r="C44" s="123"/>
      <c r="D44" s="123"/>
      <c r="E44" s="147"/>
      <c r="F44" s="24" t="s">
        <v>59</v>
      </c>
      <c r="G44" s="70">
        <v>138576970</v>
      </c>
      <c r="H44" s="70"/>
      <c r="I44" s="70"/>
      <c r="J44" s="70"/>
      <c r="K44" s="276">
        <f>G44/'33'!AB44*100</f>
        <v>120.35186032584177</v>
      </c>
      <c r="L44" s="276"/>
      <c r="M44" s="276"/>
      <c r="N44" s="70">
        <v>131453813</v>
      </c>
      <c r="O44" s="70"/>
      <c r="P44" s="70"/>
      <c r="Q44" s="70"/>
      <c r="R44" s="103">
        <f>SUM(N44/G44)*100</f>
        <v>94.85978297836934</v>
      </c>
      <c r="S44" s="103"/>
      <c r="T44" s="103"/>
      <c r="U44" s="70">
        <v>116026584</v>
      </c>
      <c r="V44" s="70"/>
      <c r="W44" s="70"/>
      <c r="X44" s="70"/>
      <c r="Y44" s="103">
        <f>SUM(U44/N44)*100</f>
        <v>88.26414491301215</v>
      </c>
      <c r="Z44" s="103"/>
      <c r="AA44" s="103"/>
      <c r="AB44" s="18"/>
      <c r="AC44" s="19"/>
    </row>
    <row r="45" spans="1:29" s="20" customFormat="1" ht="20.25" customHeight="1">
      <c r="A45" s="137" t="s">
        <v>34</v>
      </c>
      <c r="B45" s="123"/>
      <c r="C45" s="123"/>
      <c r="D45" s="147"/>
      <c r="E45" s="153" t="s">
        <v>60</v>
      </c>
      <c r="F45" s="154"/>
      <c r="G45" s="103">
        <f>SUM(G43/G44)*100</f>
        <v>95.8540571351791</v>
      </c>
      <c r="H45" s="103"/>
      <c r="I45" s="103"/>
      <c r="J45" s="103"/>
      <c r="K45" s="71" t="s">
        <v>91</v>
      </c>
      <c r="L45" s="71"/>
      <c r="M45" s="71"/>
      <c r="N45" s="103">
        <f>SUM(N43/N44)*100</f>
        <v>95.73916125202089</v>
      </c>
      <c r="O45" s="103"/>
      <c r="P45" s="103"/>
      <c r="Q45" s="103"/>
      <c r="R45" s="103" t="s">
        <v>91</v>
      </c>
      <c r="S45" s="103"/>
      <c r="T45" s="103"/>
      <c r="U45" s="103">
        <f>SUM(U43/U44)*100</f>
        <v>95.39383836380118</v>
      </c>
      <c r="V45" s="103"/>
      <c r="W45" s="103"/>
      <c r="X45" s="103"/>
      <c r="Y45" s="103" t="s">
        <v>91</v>
      </c>
      <c r="Z45" s="103"/>
      <c r="AA45" s="103"/>
      <c r="AB45" s="18"/>
      <c r="AC45" s="19"/>
    </row>
    <row r="46" spans="1:29" s="20" customFormat="1" ht="20.25" customHeight="1">
      <c r="A46" s="137" t="s">
        <v>35</v>
      </c>
      <c r="B46" s="123"/>
      <c r="C46" s="123"/>
      <c r="D46" s="123"/>
      <c r="E46" s="147"/>
      <c r="F46" s="24" t="s">
        <v>61</v>
      </c>
      <c r="G46" s="70">
        <v>141292392</v>
      </c>
      <c r="H46" s="70"/>
      <c r="I46" s="70"/>
      <c r="J46" s="70"/>
      <c r="K46" s="71">
        <f>G46/'33'!AB46*100</f>
        <v>98.66989658398086</v>
      </c>
      <c r="L46" s="71"/>
      <c r="M46" s="71"/>
      <c r="N46" s="70">
        <v>141067674</v>
      </c>
      <c r="O46" s="70"/>
      <c r="P46" s="70"/>
      <c r="Q46" s="70"/>
      <c r="R46" s="103">
        <f>SUM(N46/G46)*100</f>
        <v>99.84095534315817</v>
      </c>
      <c r="S46" s="103"/>
      <c r="T46" s="103"/>
      <c r="U46" s="70">
        <v>131499545</v>
      </c>
      <c r="V46" s="70"/>
      <c r="W46" s="70"/>
      <c r="X46" s="70"/>
      <c r="Y46" s="103">
        <f>SUM(U46/N46)*100</f>
        <v>93.21734829199778</v>
      </c>
      <c r="Z46" s="103"/>
      <c r="AA46" s="103"/>
      <c r="AB46" s="18"/>
      <c r="AC46" s="19"/>
    </row>
    <row r="47" spans="1:29" s="23" customFormat="1" ht="20.25" customHeight="1">
      <c r="A47" s="137" t="s">
        <v>36</v>
      </c>
      <c r="B47" s="123"/>
      <c r="C47" s="123"/>
      <c r="D47" s="123"/>
      <c r="E47" s="147"/>
      <c r="F47" s="24" t="s">
        <v>62</v>
      </c>
      <c r="G47" s="70">
        <v>2074042</v>
      </c>
      <c r="H47" s="70"/>
      <c r="I47" s="70"/>
      <c r="J47" s="70"/>
      <c r="K47" s="71">
        <f>G47/'33'!AB47*100</f>
        <v>7.6742197615223455</v>
      </c>
      <c r="L47" s="71"/>
      <c r="M47" s="71"/>
      <c r="N47" s="70">
        <v>1940095</v>
      </c>
      <c r="O47" s="70"/>
      <c r="P47" s="70"/>
      <c r="Q47" s="70"/>
      <c r="R47" s="103">
        <f>SUM(N47/G47)*100</f>
        <v>93.54174119906926</v>
      </c>
      <c r="S47" s="103"/>
      <c r="T47" s="103"/>
      <c r="U47" s="70">
        <v>8132352</v>
      </c>
      <c r="V47" s="70"/>
      <c r="W47" s="70"/>
      <c r="X47" s="70"/>
      <c r="Y47" s="103">
        <f>SUM(U47/N47)*100</f>
        <v>419.17287555506306</v>
      </c>
      <c r="Z47" s="103"/>
      <c r="AA47" s="103"/>
      <c r="AB47" s="18"/>
      <c r="AC47" s="19"/>
    </row>
    <row r="48" spans="1:29" s="20" customFormat="1" ht="20.25" customHeight="1">
      <c r="A48" s="137" t="s">
        <v>41</v>
      </c>
      <c r="B48" s="123"/>
      <c r="C48" s="147"/>
      <c r="D48" s="153" t="s">
        <v>63</v>
      </c>
      <c r="E48" s="154"/>
      <c r="F48" s="154"/>
      <c r="G48" s="70">
        <f>SUM(G43+G46+G47)</f>
        <v>276198082</v>
      </c>
      <c r="H48" s="70"/>
      <c r="I48" s="70"/>
      <c r="J48" s="70"/>
      <c r="K48" s="71">
        <f>G48/'33'!AB48*100</f>
        <v>98.61869068039653</v>
      </c>
      <c r="L48" s="71"/>
      <c r="M48" s="71"/>
      <c r="N48" s="70">
        <f>SUM(N43+N46+N47)</f>
        <v>268860547</v>
      </c>
      <c r="O48" s="70"/>
      <c r="P48" s="70"/>
      <c r="Q48" s="70"/>
      <c r="R48" s="103">
        <f>SUM(N48/G48)*100</f>
        <v>97.34337945185297</v>
      </c>
      <c r="S48" s="103"/>
      <c r="T48" s="103"/>
      <c r="U48" s="70">
        <f>SUM(U43+U46+U47)</f>
        <v>250314109</v>
      </c>
      <c r="V48" s="70"/>
      <c r="W48" s="70"/>
      <c r="X48" s="70"/>
      <c r="Y48" s="103">
        <f>SUM(U48/N48)*100</f>
        <v>93.10183728816114</v>
      </c>
      <c r="Z48" s="103"/>
      <c r="AA48" s="103"/>
      <c r="AB48" s="18"/>
      <c r="AC48" s="19"/>
    </row>
    <row r="49" spans="1:29" s="20" customFormat="1" ht="20.25" customHeight="1">
      <c r="A49" s="137" t="s">
        <v>37</v>
      </c>
      <c r="B49" s="123"/>
      <c r="C49" s="123"/>
      <c r="D49" s="123"/>
      <c r="E49" s="147"/>
      <c r="F49" s="24" t="s">
        <v>64</v>
      </c>
      <c r="G49" s="70">
        <v>453718878</v>
      </c>
      <c r="H49" s="70"/>
      <c r="I49" s="70"/>
      <c r="J49" s="70"/>
      <c r="K49" s="71">
        <f>G49/'33'!AB49*100</f>
        <v>97.74594623526642</v>
      </c>
      <c r="L49" s="71"/>
      <c r="M49" s="71"/>
      <c r="N49" s="70">
        <v>456154995</v>
      </c>
      <c r="O49" s="70"/>
      <c r="P49" s="70"/>
      <c r="Q49" s="70"/>
      <c r="R49" s="103">
        <f>SUM(N49/G49)*100</f>
        <v>100.53692211590102</v>
      </c>
      <c r="S49" s="103"/>
      <c r="T49" s="103"/>
      <c r="U49" s="70">
        <v>502814475</v>
      </c>
      <c r="V49" s="70"/>
      <c r="W49" s="70"/>
      <c r="X49" s="70"/>
      <c r="Y49" s="103">
        <f>SUM(U49/N49)*100</f>
        <v>110.2288653004885</v>
      </c>
      <c r="Z49" s="103"/>
      <c r="AA49" s="103"/>
      <c r="AB49" s="18"/>
      <c r="AC49" s="19"/>
    </row>
    <row r="50" spans="1:29" s="23" customFormat="1" ht="20.25" customHeight="1">
      <c r="A50" s="137" t="s">
        <v>38</v>
      </c>
      <c r="B50" s="123"/>
      <c r="C50" s="123"/>
      <c r="D50" s="123"/>
      <c r="E50" s="147"/>
      <c r="F50" s="24" t="s">
        <v>65</v>
      </c>
      <c r="G50" s="70">
        <v>450355327</v>
      </c>
      <c r="H50" s="70"/>
      <c r="I50" s="70"/>
      <c r="J50" s="70"/>
      <c r="K50" s="71">
        <f>G50/'33'!AB50*100</f>
        <v>97.69909158079344</v>
      </c>
      <c r="L50" s="71"/>
      <c r="M50" s="71"/>
      <c r="N50" s="70">
        <v>453115341</v>
      </c>
      <c r="O50" s="70"/>
      <c r="P50" s="70"/>
      <c r="Q50" s="70"/>
      <c r="R50" s="103">
        <f>SUM(N50/G50)*100</f>
        <v>100.61285252655621</v>
      </c>
      <c r="S50" s="103"/>
      <c r="T50" s="103"/>
      <c r="U50" s="70">
        <v>497689922</v>
      </c>
      <c r="V50" s="70"/>
      <c r="W50" s="70"/>
      <c r="X50" s="70"/>
      <c r="Y50" s="103">
        <f>SUM(U50/N50)*100</f>
        <v>109.83735860755152</v>
      </c>
      <c r="Z50" s="103"/>
      <c r="AA50" s="103"/>
      <c r="AB50" s="18"/>
      <c r="AC50" s="19"/>
    </row>
    <row r="51" spans="1:29" s="20" customFormat="1" ht="11.25" customHeight="1">
      <c r="A51" s="159" t="s">
        <v>47</v>
      </c>
      <c r="B51" s="155"/>
      <c r="C51" s="165" t="s">
        <v>44</v>
      </c>
      <c r="D51" s="166"/>
      <c r="E51" s="153" t="s">
        <v>66</v>
      </c>
      <c r="F51" s="154"/>
      <c r="G51" s="103">
        <f>SUM(G43/G49)*100</f>
        <v>29.276200405309122</v>
      </c>
      <c r="H51" s="103"/>
      <c r="I51" s="103"/>
      <c r="J51" s="103"/>
      <c r="K51" s="71" t="s">
        <v>91</v>
      </c>
      <c r="L51" s="71"/>
      <c r="M51" s="71"/>
      <c r="N51" s="103">
        <f>SUM(N43/N49)*100</f>
        <v>27.589915572447037</v>
      </c>
      <c r="O51" s="103"/>
      <c r="P51" s="103"/>
      <c r="Q51" s="103"/>
      <c r="R51" s="103" t="s">
        <v>91</v>
      </c>
      <c r="S51" s="103"/>
      <c r="T51" s="103"/>
      <c r="U51" s="103">
        <f>SUM(U43/U49)*100</f>
        <v>22.012534941441373</v>
      </c>
      <c r="V51" s="103"/>
      <c r="W51" s="103"/>
      <c r="X51" s="103"/>
      <c r="Y51" s="103" t="s">
        <v>91</v>
      </c>
      <c r="Z51" s="103"/>
      <c r="AA51" s="103"/>
      <c r="AB51" s="18"/>
      <c r="AC51" s="19"/>
    </row>
    <row r="52" spans="1:29" s="20" customFormat="1" ht="11.25" customHeight="1">
      <c r="A52" s="160"/>
      <c r="B52" s="161"/>
      <c r="C52" s="167"/>
      <c r="D52" s="168"/>
      <c r="E52" s="153" t="s">
        <v>67</v>
      </c>
      <c r="F52" s="154"/>
      <c r="G52" s="103"/>
      <c r="H52" s="103"/>
      <c r="I52" s="103"/>
      <c r="J52" s="103"/>
      <c r="K52" s="71"/>
      <c r="L52" s="71"/>
      <c r="M52" s="71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8"/>
      <c r="AC52" s="19"/>
    </row>
    <row r="53" spans="1:29" s="20" customFormat="1" ht="11.25" customHeight="1">
      <c r="A53" s="160"/>
      <c r="B53" s="161"/>
      <c r="C53" s="155" t="s">
        <v>46</v>
      </c>
      <c r="D53" s="156"/>
      <c r="E53" s="133" t="s">
        <v>68</v>
      </c>
      <c r="F53" s="134"/>
      <c r="G53" s="103">
        <f>SUM(G48/G49)*100</f>
        <v>60.8742759872557</v>
      </c>
      <c r="H53" s="103"/>
      <c r="I53" s="103"/>
      <c r="J53" s="103"/>
      <c r="K53" s="71" t="s">
        <v>91</v>
      </c>
      <c r="L53" s="71"/>
      <c r="M53" s="71"/>
      <c r="N53" s="103">
        <f>SUM(N48/N49)*100</f>
        <v>58.94061228026233</v>
      </c>
      <c r="O53" s="103"/>
      <c r="P53" s="103"/>
      <c r="Q53" s="103"/>
      <c r="R53" s="70" t="s">
        <v>91</v>
      </c>
      <c r="S53" s="70"/>
      <c r="T53" s="70"/>
      <c r="U53" s="103">
        <f>SUM(U48/U49)*100</f>
        <v>49.78259804473608</v>
      </c>
      <c r="V53" s="103"/>
      <c r="W53" s="103"/>
      <c r="X53" s="103"/>
      <c r="Y53" s="70" t="s">
        <v>91</v>
      </c>
      <c r="Z53" s="70"/>
      <c r="AA53" s="70"/>
      <c r="AB53" s="18"/>
      <c r="AC53" s="19"/>
    </row>
    <row r="54" spans="1:29" s="23" customFormat="1" ht="11.25" customHeight="1" thickBot="1">
      <c r="A54" s="162"/>
      <c r="B54" s="157"/>
      <c r="C54" s="157"/>
      <c r="D54" s="158"/>
      <c r="E54" s="163" t="s">
        <v>69</v>
      </c>
      <c r="F54" s="164"/>
      <c r="G54" s="182"/>
      <c r="H54" s="182"/>
      <c r="I54" s="182"/>
      <c r="J54" s="182"/>
      <c r="K54" s="275"/>
      <c r="L54" s="275"/>
      <c r="M54" s="275"/>
      <c r="N54" s="182"/>
      <c r="O54" s="182"/>
      <c r="P54" s="182"/>
      <c r="Q54" s="182"/>
      <c r="R54" s="183"/>
      <c r="S54" s="183"/>
      <c r="T54" s="183"/>
      <c r="U54" s="182"/>
      <c r="V54" s="182"/>
      <c r="W54" s="182"/>
      <c r="X54" s="182"/>
      <c r="Y54" s="183"/>
      <c r="Z54" s="183"/>
      <c r="AA54" s="183"/>
      <c r="AB54" s="18"/>
      <c r="AC54" s="19"/>
    </row>
    <row r="55" spans="1:29" ht="13.5">
      <c r="A55" s="2"/>
      <c r="B55" s="2"/>
      <c r="C55" s="2"/>
      <c r="D55" s="2"/>
      <c r="E55" s="2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5"/>
      <c r="U55" s="4"/>
      <c r="V55" s="4"/>
      <c r="W55" s="4"/>
      <c r="X55" s="4"/>
      <c r="Y55" s="4"/>
      <c r="Z55" s="4"/>
      <c r="AA55" s="5"/>
      <c r="AB55" s="6"/>
      <c r="AC55" s="7"/>
    </row>
    <row r="56" spans="1:29" ht="13.5">
      <c r="A56" s="2"/>
      <c r="B56" s="2"/>
      <c r="C56" s="2"/>
      <c r="D56" s="2"/>
      <c r="E56" s="2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5"/>
      <c r="U56" s="4"/>
      <c r="V56" s="4"/>
      <c r="W56" s="4"/>
      <c r="X56" s="4"/>
      <c r="Y56" s="4"/>
      <c r="Z56" s="4"/>
      <c r="AA56" s="5"/>
      <c r="AB56" s="6"/>
      <c r="AC56" s="7"/>
    </row>
  </sheetData>
  <mergeCells count="354">
    <mergeCell ref="R36:T36"/>
    <mergeCell ref="E41:F41"/>
    <mergeCell ref="G37:J37"/>
    <mergeCell ref="K37:M37"/>
    <mergeCell ref="N37:Q37"/>
    <mergeCell ref="G39:J39"/>
    <mergeCell ref="G40:J40"/>
    <mergeCell ref="G41:J41"/>
    <mergeCell ref="K41:M41"/>
    <mergeCell ref="N41:Q41"/>
    <mergeCell ref="G17:J17"/>
    <mergeCell ref="K17:M17"/>
    <mergeCell ref="N17:Q17"/>
    <mergeCell ref="R17:T17"/>
    <mergeCell ref="G16:J16"/>
    <mergeCell ref="K16:M16"/>
    <mergeCell ref="N16:Q16"/>
    <mergeCell ref="R16:T16"/>
    <mergeCell ref="G15:J15"/>
    <mergeCell ref="K15:M15"/>
    <mergeCell ref="N15:Q15"/>
    <mergeCell ref="R15:T15"/>
    <mergeCell ref="G13:J13"/>
    <mergeCell ref="K13:M13"/>
    <mergeCell ref="N13:Q13"/>
    <mergeCell ref="R13:T13"/>
    <mergeCell ref="K7:M7"/>
    <mergeCell ref="N7:Q7"/>
    <mergeCell ref="N11:Q11"/>
    <mergeCell ref="G8:J8"/>
    <mergeCell ref="G9:J9"/>
    <mergeCell ref="K8:M8"/>
    <mergeCell ref="N8:Q8"/>
    <mergeCell ref="K9:M9"/>
    <mergeCell ref="N9:Q9"/>
    <mergeCell ref="G7:J7"/>
    <mergeCell ref="G12:J12"/>
    <mergeCell ref="C11:F11"/>
    <mergeCell ref="R7:T7"/>
    <mergeCell ref="K10:M10"/>
    <mergeCell ref="N10:Q10"/>
    <mergeCell ref="R10:T10"/>
    <mergeCell ref="R8:T8"/>
    <mergeCell ref="R9:T9"/>
    <mergeCell ref="G10:J10"/>
    <mergeCell ref="G11:J11"/>
    <mergeCell ref="G18:J18"/>
    <mergeCell ref="B18:F18"/>
    <mergeCell ref="R20:T20"/>
    <mergeCell ref="K18:M18"/>
    <mergeCell ref="N18:Q18"/>
    <mergeCell ref="R18:T18"/>
    <mergeCell ref="K19:M19"/>
    <mergeCell ref="N19:Q19"/>
    <mergeCell ref="K20:M20"/>
    <mergeCell ref="R19:T19"/>
    <mergeCell ref="R11:T11"/>
    <mergeCell ref="K12:M12"/>
    <mergeCell ref="N12:Q12"/>
    <mergeCell ref="R12:T12"/>
    <mergeCell ref="K11:M11"/>
    <mergeCell ref="A27:F27"/>
    <mergeCell ref="A30:F30"/>
    <mergeCell ref="A31:F31"/>
    <mergeCell ref="R14:T14"/>
    <mergeCell ref="G14:J14"/>
    <mergeCell ref="K14:M14"/>
    <mergeCell ref="N14:Q14"/>
    <mergeCell ref="G20:J20"/>
    <mergeCell ref="G19:J19"/>
    <mergeCell ref="N20:Q20"/>
    <mergeCell ref="B22:F22"/>
    <mergeCell ref="A4:C4"/>
    <mergeCell ref="D6:F6"/>
    <mergeCell ref="D4:F4"/>
    <mergeCell ref="A5:F5"/>
    <mergeCell ref="B14:F14"/>
    <mergeCell ref="B9:F9"/>
    <mergeCell ref="A6:C6"/>
    <mergeCell ref="C12:F12"/>
    <mergeCell ref="A7:F7"/>
    <mergeCell ref="A8:F8"/>
    <mergeCell ref="A21:F21"/>
    <mergeCell ref="B19:F19"/>
    <mergeCell ref="B20:F20"/>
    <mergeCell ref="C13:F13"/>
    <mergeCell ref="C10:F10"/>
    <mergeCell ref="C15:F15"/>
    <mergeCell ref="C16:F16"/>
    <mergeCell ref="C17:F17"/>
    <mergeCell ref="G24:J24"/>
    <mergeCell ref="G25:J25"/>
    <mergeCell ref="K25:M25"/>
    <mergeCell ref="K23:M23"/>
    <mergeCell ref="K24:M24"/>
    <mergeCell ref="G27:J27"/>
    <mergeCell ref="G30:J30"/>
    <mergeCell ref="G31:J31"/>
    <mergeCell ref="K31:M31"/>
    <mergeCell ref="K27:M27"/>
    <mergeCell ref="G28:J28"/>
    <mergeCell ref="G29:J29"/>
    <mergeCell ref="K30:M30"/>
    <mergeCell ref="G32:J32"/>
    <mergeCell ref="K32:M32"/>
    <mergeCell ref="G33:J33"/>
    <mergeCell ref="G43:J43"/>
    <mergeCell ref="K34:M34"/>
    <mergeCell ref="K33:M33"/>
    <mergeCell ref="K38:M38"/>
    <mergeCell ref="G36:J36"/>
    <mergeCell ref="K36:M36"/>
    <mergeCell ref="G38:J38"/>
    <mergeCell ref="G50:J50"/>
    <mergeCell ref="K50:M50"/>
    <mergeCell ref="G46:J46"/>
    <mergeCell ref="K46:M46"/>
    <mergeCell ref="G48:J48"/>
    <mergeCell ref="K48:M48"/>
    <mergeCell ref="G49:J49"/>
    <mergeCell ref="G34:J34"/>
    <mergeCell ref="G44:J44"/>
    <mergeCell ref="K44:M44"/>
    <mergeCell ref="K43:M43"/>
    <mergeCell ref="G42:J42"/>
    <mergeCell ref="K42:M42"/>
    <mergeCell ref="G35:J35"/>
    <mergeCell ref="K35:M35"/>
    <mergeCell ref="K39:M39"/>
    <mergeCell ref="R23:T23"/>
    <mergeCell ref="N24:Q24"/>
    <mergeCell ref="R24:T24"/>
    <mergeCell ref="K49:M49"/>
    <mergeCell ref="N25:Q25"/>
    <mergeCell ref="R25:T25"/>
    <mergeCell ref="K28:M28"/>
    <mergeCell ref="K29:M29"/>
    <mergeCell ref="R37:T37"/>
    <mergeCell ref="N36:Q36"/>
    <mergeCell ref="N31:Q31"/>
    <mergeCell ref="R31:T31"/>
    <mergeCell ref="N30:Q30"/>
    <mergeCell ref="R30:T30"/>
    <mergeCell ref="R27:T27"/>
    <mergeCell ref="N28:Q28"/>
    <mergeCell ref="R28:T28"/>
    <mergeCell ref="N29:Q29"/>
    <mergeCell ref="R29:T29"/>
    <mergeCell ref="R39:T39"/>
    <mergeCell ref="K40:M40"/>
    <mergeCell ref="N40:Q40"/>
    <mergeCell ref="R40:T40"/>
    <mergeCell ref="R21:T21"/>
    <mergeCell ref="A32:F32"/>
    <mergeCell ref="A28:F28"/>
    <mergeCell ref="A29:F29"/>
    <mergeCell ref="A24:F24"/>
    <mergeCell ref="A25:F25"/>
    <mergeCell ref="A26:F26"/>
    <mergeCell ref="B23:F23"/>
    <mergeCell ref="N22:Q22"/>
    <mergeCell ref="R22:T22"/>
    <mergeCell ref="A35:F35"/>
    <mergeCell ref="A34:F34"/>
    <mergeCell ref="A33:F33"/>
    <mergeCell ref="A43:E43"/>
    <mergeCell ref="E42:F42"/>
    <mergeCell ref="A44:E44"/>
    <mergeCell ref="A36:F36"/>
    <mergeCell ref="A37:F37"/>
    <mergeCell ref="A38:F38"/>
    <mergeCell ref="A39:D39"/>
    <mergeCell ref="E39:F39"/>
    <mergeCell ref="A40:D40"/>
    <mergeCell ref="E40:F40"/>
    <mergeCell ref="A41:D41"/>
    <mergeCell ref="A42:D42"/>
    <mergeCell ref="A50:E50"/>
    <mergeCell ref="A45:D45"/>
    <mergeCell ref="E45:F45"/>
    <mergeCell ref="C53:D54"/>
    <mergeCell ref="A51:B54"/>
    <mergeCell ref="E54:F54"/>
    <mergeCell ref="E51:F51"/>
    <mergeCell ref="E52:F52"/>
    <mergeCell ref="C51:D52"/>
    <mergeCell ref="E53:F53"/>
    <mergeCell ref="A46:E46"/>
    <mergeCell ref="A47:E47"/>
    <mergeCell ref="A49:E49"/>
    <mergeCell ref="D48:F48"/>
    <mergeCell ref="A48:C48"/>
    <mergeCell ref="N21:Q21"/>
    <mergeCell ref="G26:J26"/>
    <mergeCell ref="K26:M26"/>
    <mergeCell ref="N26:Q26"/>
    <mergeCell ref="G21:J21"/>
    <mergeCell ref="G22:J22"/>
    <mergeCell ref="K22:M22"/>
    <mergeCell ref="K21:M21"/>
    <mergeCell ref="N23:Q23"/>
    <mergeCell ref="G23:J23"/>
    <mergeCell ref="R26:T26"/>
    <mergeCell ref="N32:Q32"/>
    <mergeCell ref="R32:T32"/>
    <mergeCell ref="N35:Q35"/>
    <mergeCell ref="R35:T35"/>
    <mergeCell ref="N34:Q34"/>
    <mergeCell ref="N33:Q33"/>
    <mergeCell ref="R33:T33"/>
    <mergeCell ref="R34:T34"/>
    <mergeCell ref="N27:Q27"/>
    <mergeCell ref="N38:Q38"/>
    <mergeCell ref="R38:T38"/>
    <mergeCell ref="N44:Q44"/>
    <mergeCell ref="R44:T44"/>
    <mergeCell ref="N42:Q42"/>
    <mergeCell ref="R42:T42"/>
    <mergeCell ref="R41:T41"/>
    <mergeCell ref="N43:Q43"/>
    <mergeCell ref="R43:T43"/>
    <mergeCell ref="N39:Q39"/>
    <mergeCell ref="G45:J45"/>
    <mergeCell ref="K45:M45"/>
    <mergeCell ref="N45:Q45"/>
    <mergeCell ref="R45:T45"/>
    <mergeCell ref="N46:Q46"/>
    <mergeCell ref="R46:T46"/>
    <mergeCell ref="G47:J47"/>
    <mergeCell ref="K47:M47"/>
    <mergeCell ref="N47:Q47"/>
    <mergeCell ref="R47:T47"/>
    <mergeCell ref="N50:Q50"/>
    <mergeCell ref="R50:T50"/>
    <mergeCell ref="N48:Q48"/>
    <mergeCell ref="R48:T48"/>
    <mergeCell ref="N49:Q49"/>
    <mergeCell ref="R49:T49"/>
    <mergeCell ref="G53:J54"/>
    <mergeCell ref="K53:M54"/>
    <mergeCell ref="N53:Q54"/>
    <mergeCell ref="R53:T54"/>
    <mergeCell ref="G51:J52"/>
    <mergeCell ref="K51:M52"/>
    <mergeCell ref="N51:Q52"/>
    <mergeCell ref="R51:T52"/>
    <mergeCell ref="K6:M6"/>
    <mergeCell ref="R5:T5"/>
    <mergeCell ref="R6:T6"/>
    <mergeCell ref="G5:J5"/>
    <mergeCell ref="G6:J6"/>
    <mergeCell ref="N5:Q5"/>
    <mergeCell ref="N6:Q6"/>
    <mergeCell ref="K5:M5"/>
    <mergeCell ref="A2:F3"/>
    <mergeCell ref="U4:AA4"/>
    <mergeCell ref="U5:X5"/>
    <mergeCell ref="Y5:AA5"/>
    <mergeCell ref="G4:M4"/>
    <mergeCell ref="N4:T4"/>
    <mergeCell ref="U6:X6"/>
    <mergeCell ref="Y6:AA6"/>
    <mergeCell ref="U7:X7"/>
    <mergeCell ref="Y7:AA7"/>
    <mergeCell ref="U8:X8"/>
    <mergeCell ref="Y8:AA8"/>
    <mergeCell ref="U9:X9"/>
    <mergeCell ref="Y9:AA9"/>
    <mergeCell ref="U10:X10"/>
    <mergeCell ref="Y10:AA10"/>
    <mergeCell ref="U11:X11"/>
    <mergeCell ref="Y11:AA11"/>
    <mergeCell ref="U12:X12"/>
    <mergeCell ref="Y12:AA12"/>
    <mergeCell ref="U13:X13"/>
    <mergeCell ref="Y13:AA13"/>
    <mergeCell ref="Y14:AA14"/>
    <mergeCell ref="U15:X15"/>
    <mergeCell ref="Y15:AA15"/>
    <mergeCell ref="U16:X16"/>
    <mergeCell ref="Y16:AA16"/>
    <mergeCell ref="U14:X14"/>
    <mergeCell ref="U17:X17"/>
    <mergeCell ref="Y17:AA17"/>
    <mergeCell ref="U18:X18"/>
    <mergeCell ref="Y18:AA18"/>
    <mergeCell ref="U19:X19"/>
    <mergeCell ref="Y19:AA19"/>
    <mergeCell ref="U20:X20"/>
    <mergeCell ref="Y20:AA20"/>
    <mergeCell ref="U21:X21"/>
    <mergeCell ref="Y21:AA21"/>
    <mergeCell ref="U22:X22"/>
    <mergeCell ref="Y22:AA22"/>
    <mergeCell ref="U23:X23"/>
    <mergeCell ref="Y23:AA23"/>
    <mergeCell ref="U24:X24"/>
    <mergeCell ref="Y24:AA24"/>
    <mergeCell ref="U25:X25"/>
    <mergeCell ref="Y25:AA25"/>
    <mergeCell ref="U26:X26"/>
    <mergeCell ref="Y26:AA26"/>
    <mergeCell ref="U27:X27"/>
    <mergeCell ref="Y27:AA27"/>
    <mergeCell ref="U28:X28"/>
    <mergeCell ref="Y28:AA28"/>
    <mergeCell ref="U29:X29"/>
    <mergeCell ref="Y29:AA29"/>
    <mergeCell ref="U30:X30"/>
    <mergeCell ref="Y30:AA30"/>
    <mergeCell ref="U31:X31"/>
    <mergeCell ref="Y31:AA31"/>
    <mergeCell ref="U32:X32"/>
    <mergeCell ref="Y32:AA32"/>
    <mergeCell ref="U33:X33"/>
    <mergeCell ref="Y33:AA33"/>
    <mergeCell ref="U34:X34"/>
    <mergeCell ref="Y34:AA34"/>
    <mergeCell ref="U35:X35"/>
    <mergeCell ref="Y35:AA35"/>
    <mergeCell ref="U36:X36"/>
    <mergeCell ref="Y36:AA36"/>
    <mergeCell ref="U37:X37"/>
    <mergeCell ref="Y37:AA37"/>
    <mergeCell ref="U38:X38"/>
    <mergeCell ref="Y38:AA38"/>
    <mergeCell ref="U39:X39"/>
    <mergeCell ref="Y39:AA39"/>
    <mergeCell ref="U40:X40"/>
    <mergeCell ref="Y40:AA40"/>
    <mergeCell ref="U41:X41"/>
    <mergeCell ref="Y41:AA41"/>
    <mergeCell ref="U42:X42"/>
    <mergeCell ref="Y42:AA42"/>
    <mergeCell ref="U43:X43"/>
    <mergeCell ref="Y43:AA43"/>
    <mergeCell ref="U44:X44"/>
    <mergeCell ref="Y44:AA44"/>
    <mergeCell ref="U45:X45"/>
    <mergeCell ref="Y45:AA45"/>
    <mergeCell ref="U46:X46"/>
    <mergeCell ref="Y46:AA46"/>
    <mergeCell ref="U47:X47"/>
    <mergeCell ref="Y47:AA47"/>
    <mergeCell ref="U48:X48"/>
    <mergeCell ref="Y48:AA48"/>
    <mergeCell ref="U49:X49"/>
    <mergeCell ref="Y49:AA49"/>
    <mergeCell ref="U53:X54"/>
    <mergeCell ref="Y53:AA54"/>
    <mergeCell ref="U50:X50"/>
    <mergeCell ref="Y50:AA50"/>
    <mergeCell ref="U51:X52"/>
    <mergeCell ref="Y51:AA52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3"/>
  <sheetViews>
    <sheetView view="pageBreakPreview" zoomScale="75" zoomScaleSheetLayoutView="75" workbookViewId="0" topLeftCell="A1">
      <selection activeCell="A3" sqref="A3"/>
    </sheetView>
  </sheetViews>
  <sheetFormatPr defaultColWidth="9.00390625" defaultRowHeight="13.5"/>
  <cols>
    <col min="1" max="1" width="3.375" style="1" customWidth="1"/>
    <col min="2" max="6" width="3.50390625" style="1" customWidth="1"/>
    <col min="7" max="10" width="3.625" style="1" customWidth="1"/>
    <col min="11" max="13" width="3.00390625" style="1" customWidth="1"/>
    <col min="14" max="33" width="4.125" style="1" customWidth="1"/>
    <col min="34" max="35" width="2.625" style="1" customWidth="1"/>
    <col min="36" max="36" width="2.625" style="45" customWidth="1"/>
    <col min="37" max="42" width="2.625" style="1" customWidth="1"/>
    <col min="43" max="43" width="8.75390625" style="1" customWidth="1"/>
    <col min="44" max="16384" width="2.625" style="1" customWidth="1"/>
  </cols>
  <sheetData>
    <row r="1" spans="1:29" ht="34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3"/>
      <c r="AC1" s="13"/>
    </row>
    <row r="2" spans="1:29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3"/>
      <c r="AC2" s="13"/>
    </row>
    <row r="3" spans="1:29" ht="16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33" ht="15" customHeight="1">
      <c r="A4" s="334"/>
      <c r="B4" s="335"/>
      <c r="C4" s="335"/>
      <c r="D4" s="335" t="s">
        <v>2</v>
      </c>
      <c r="E4" s="335"/>
      <c r="F4" s="335"/>
      <c r="G4" s="189" t="s">
        <v>101</v>
      </c>
      <c r="H4" s="189"/>
      <c r="I4" s="189"/>
      <c r="J4" s="189"/>
      <c r="K4" s="189"/>
      <c r="L4" s="189"/>
      <c r="M4" s="189"/>
      <c r="N4" s="189" t="s">
        <v>102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307"/>
    </row>
    <row r="5" spans="1:33" ht="15" customHeight="1">
      <c r="A5" s="336"/>
      <c r="B5" s="337"/>
      <c r="C5" s="337"/>
      <c r="D5" s="337"/>
      <c r="E5" s="337"/>
      <c r="F5" s="337"/>
      <c r="G5" s="190" t="s">
        <v>93</v>
      </c>
      <c r="H5" s="190"/>
      <c r="I5" s="190"/>
      <c r="J5" s="190"/>
      <c r="K5" s="192" t="s">
        <v>53</v>
      </c>
      <c r="L5" s="192"/>
      <c r="M5" s="192"/>
      <c r="N5" s="308" t="s">
        <v>74</v>
      </c>
      <c r="O5" s="308"/>
      <c r="P5" s="308" t="s">
        <v>75</v>
      </c>
      <c r="Q5" s="308"/>
      <c r="R5" s="308" t="s">
        <v>76</v>
      </c>
      <c r="S5" s="308"/>
      <c r="T5" s="308" t="s">
        <v>77</v>
      </c>
      <c r="U5" s="308"/>
      <c r="V5" s="308" t="s">
        <v>78</v>
      </c>
      <c r="W5" s="308"/>
      <c r="X5" s="308" t="s">
        <v>5</v>
      </c>
      <c r="Y5" s="308"/>
      <c r="Z5" s="308" t="s">
        <v>3</v>
      </c>
      <c r="AA5" s="308"/>
      <c r="AB5" s="308" t="s">
        <v>4</v>
      </c>
      <c r="AC5" s="308"/>
      <c r="AD5" s="308" t="s">
        <v>79</v>
      </c>
      <c r="AE5" s="308"/>
      <c r="AF5" s="190" t="s">
        <v>103</v>
      </c>
      <c r="AG5" s="304"/>
    </row>
    <row r="6" spans="1:33" ht="15" customHeight="1">
      <c r="A6" s="338" t="s">
        <v>1</v>
      </c>
      <c r="B6" s="339"/>
      <c r="C6" s="339"/>
      <c r="D6" s="340"/>
      <c r="E6" s="340"/>
      <c r="F6" s="340"/>
      <c r="G6" s="191" t="s">
        <v>52</v>
      </c>
      <c r="H6" s="191"/>
      <c r="I6" s="191"/>
      <c r="J6" s="191"/>
      <c r="K6" s="193" t="s">
        <v>54</v>
      </c>
      <c r="L6" s="193"/>
      <c r="M6" s="193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5"/>
      <c r="AG6" s="306"/>
    </row>
    <row r="7" spans="1:43" ht="24" customHeight="1">
      <c r="A7" s="116" t="s">
        <v>82</v>
      </c>
      <c r="B7" s="117"/>
      <c r="C7" s="117"/>
      <c r="D7" s="117"/>
      <c r="E7" s="117"/>
      <c r="F7" s="118"/>
      <c r="G7" s="312">
        <f>G8+G21+G24+G25+G26+G27+G28+G29+G30+G31+G32</f>
        <v>100445000</v>
      </c>
      <c r="H7" s="313"/>
      <c r="I7" s="313"/>
      <c r="J7" s="314"/>
      <c r="K7" s="315">
        <f>G7/'34'!N7*100</f>
        <v>86.38039544015396</v>
      </c>
      <c r="L7" s="315"/>
      <c r="M7" s="315"/>
      <c r="N7" s="294">
        <v>94.08379170041587</v>
      </c>
      <c r="O7" s="295"/>
      <c r="P7" s="310">
        <v>78.0304086481104</v>
      </c>
      <c r="Q7" s="311"/>
      <c r="R7" s="298">
        <v>80.64519653596119</v>
      </c>
      <c r="S7" s="299"/>
      <c r="T7" s="298">
        <v>82.16961823521251</v>
      </c>
      <c r="U7" s="299"/>
      <c r="V7" s="300">
        <v>84.31536105179242</v>
      </c>
      <c r="W7" s="301"/>
      <c r="X7" s="298">
        <v>88.52382581356375</v>
      </c>
      <c r="Y7" s="299"/>
      <c r="Z7" s="290">
        <v>109.19747068244024</v>
      </c>
      <c r="AA7" s="291"/>
      <c r="AB7" s="290">
        <v>103.80034457000171</v>
      </c>
      <c r="AC7" s="291"/>
      <c r="AD7" s="290">
        <v>91.45332603995104</v>
      </c>
      <c r="AE7" s="291"/>
      <c r="AF7" s="323">
        <v>89.66314810780987</v>
      </c>
      <c r="AG7" s="324"/>
      <c r="AQ7" s="46"/>
    </row>
    <row r="8" spans="1:43" s="20" customFormat="1" ht="24" customHeight="1">
      <c r="A8" s="138" t="s">
        <v>7</v>
      </c>
      <c r="B8" s="123"/>
      <c r="C8" s="123"/>
      <c r="D8" s="123"/>
      <c r="E8" s="123"/>
      <c r="F8" s="123"/>
      <c r="G8" s="70">
        <f>G9+G14+G18+G19+G20</f>
        <v>53593000</v>
      </c>
      <c r="H8" s="70"/>
      <c r="I8" s="70"/>
      <c r="J8" s="70"/>
      <c r="K8" s="71">
        <f>G8/'34'!N8*100</f>
        <v>87.94857250997379</v>
      </c>
      <c r="L8" s="71"/>
      <c r="M8" s="71"/>
      <c r="N8" s="67">
        <v>92.74843405560091</v>
      </c>
      <c r="O8" s="69"/>
      <c r="P8" s="278">
        <v>70.24292961372848</v>
      </c>
      <c r="Q8" s="279"/>
      <c r="R8" s="280">
        <v>65.56510763002312</v>
      </c>
      <c r="S8" s="281"/>
      <c r="T8" s="280">
        <v>68.24556836212</v>
      </c>
      <c r="U8" s="281"/>
      <c r="V8" s="288">
        <v>70.41031059056517</v>
      </c>
      <c r="W8" s="289"/>
      <c r="X8" s="280">
        <v>76.16095014809734</v>
      </c>
      <c r="Y8" s="281"/>
      <c r="Z8" s="284">
        <v>121.3386104938152</v>
      </c>
      <c r="AA8" s="285"/>
      <c r="AB8" s="284">
        <v>118.22942396536263</v>
      </c>
      <c r="AC8" s="285"/>
      <c r="AD8" s="302">
        <v>112.49099796119997</v>
      </c>
      <c r="AE8" s="303"/>
      <c r="AF8" s="286">
        <v>103.98109066430128</v>
      </c>
      <c r="AG8" s="287"/>
      <c r="AQ8" s="46"/>
    </row>
    <row r="9" spans="1:43" ht="24" customHeight="1">
      <c r="A9" s="16"/>
      <c r="B9" s="341" t="s">
        <v>8</v>
      </c>
      <c r="C9" s="341"/>
      <c r="D9" s="341"/>
      <c r="E9" s="341"/>
      <c r="F9" s="341"/>
      <c r="G9" s="70">
        <f>G10+G12</f>
        <v>2930000</v>
      </c>
      <c r="H9" s="70"/>
      <c r="I9" s="70"/>
      <c r="J9" s="70"/>
      <c r="K9" s="71">
        <f>G9/'34'!N9*100</f>
        <v>62.54338547132098</v>
      </c>
      <c r="L9" s="71"/>
      <c r="M9" s="71"/>
      <c r="N9" s="67">
        <v>86.34339127996193</v>
      </c>
      <c r="O9" s="69"/>
      <c r="P9" s="278">
        <v>74.20605005025823</v>
      </c>
      <c r="Q9" s="279"/>
      <c r="R9" s="280">
        <v>93.55964107120913</v>
      </c>
      <c r="S9" s="281"/>
      <c r="T9" s="280">
        <v>98.51913514893134</v>
      </c>
      <c r="U9" s="281"/>
      <c r="V9" s="288">
        <v>101.87700284534016</v>
      </c>
      <c r="W9" s="289"/>
      <c r="X9" s="280">
        <v>106.73030870207745</v>
      </c>
      <c r="Y9" s="281"/>
      <c r="Z9" s="284">
        <v>110.57703214950799</v>
      </c>
      <c r="AA9" s="285"/>
      <c r="AB9" s="284">
        <v>92.25983974086293</v>
      </c>
      <c r="AC9" s="285"/>
      <c r="AD9" s="302">
        <v>64.63449746503194</v>
      </c>
      <c r="AE9" s="303"/>
      <c r="AF9" s="286">
        <v>57.70242720435088</v>
      </c>
      <c r="AG9" s="287"/>
      <c r="AQ9" s="46"/>
    </row>
    <row r="10" spans="1:43" ht="24" customHeight="1">
      <c r="A10" s="21"/>
      <c r="B10" s="26"/>
      <c r="C10" s="110" t="s">
        <v>86</v>
      </c>
      <c r="D10" s="119"/>
      <c r="E10" s="119"/>
      <c r="F10" s="120"/>
      <c r="G10" s="70">
        <v>1083000</v>
      </c>
      <c r="H10" s="70"/>
      <c r="I10" s="70"/>
      <c r="J10" s="70"/>
      <c r="K10" s="71">
        <f>G10/'34'!N10*100</f>
        <v>94.32828332976227</v>
      </c>
      <c r="L10" s="71"/>
      <c r="M10" s="71"/>
      <c r="N10" s="67">
        <v>100.08352482647422</v>
      </c>
      <c r="O10" s="69"/>
      <c r="P10" s="278">
        <v>99.55430443420302</v>
      </c>
      <c r="Q10" s="279"/>
      <c r="R10" s="280">
        <v>101.65710103844606</v>
      </c>
      <c r="S10" s="281"/>
      <c r="T10" s="280">
        <v>103.97668790574302</v>
      </c>
      <c r="U10" s="281"/>
      <c r="V10" s="288">
        <v>108.82024137492895</v>
      </c>
      <c r="W10" s="289"/>
      <c r="X10" s="280">
        <v>110.00859872329151</v>
      </c>
      <c r="Y10" s="281"/>
      <c r="Z10" s="284">
        <v>115.5550214869586</v>
      </c>
      <c r="AA10" s="285"/>
      <c r="AB10" s="284">
        <v>113.08532632302635</v>
      </c>
      <c r="AC10" s="285"/>
      <c r="AD10" s="302">
        <v>110.0318438400933</v>
      </c>
      <c r="AE10" s="303"/>
      <c r="AF10" s="286">
        <v>106.67144701837054</v>
      </c>
      <c r="AG10" s="287"/>
      <c r="AQ10" s="46"/>
    </row>
    <row r="11" spans="1:43" ht="24" customHeight="1">
      <c r="A11" s="21"/>
      <c r="B11" s="25"/>
      <c r="C11" s="113" t="s">
        <v>84</v>
      </c>
      <c r="D11" s="114"/>
      <c r="E11" s="114"/>
      <c r="F11" s="115"/>
      <c r="G11" s="70">
        <v>50000</v>
      </c>
      <c r="H11" s="70"/>
      <c r="I11" s="70"/>
      <c r="J11" s="70"/>
      <c r="K11" s="71">
        <f>G11/'34'!N11*100</f>
        <v>91.82905103858656</v>
      </c>
      <c r="L11" s="71"/>
      <c r="M11" s="71"/>
      <c r="N11" s="67" t="s">
        <v>96</v>
      </c>
      <c r="O11" s="69"/>
      <c r="P11" s="278" t="s">
        <v>91</v>
      </c>
      <c r="Q11" s="279"/>
      <c r="R11" s="278" t="s">
        <v>91</v>
      </c>
      <c r="S11" s="279"/>
      <c r="T11" s="278" t="s">
        <v>91</v>
      </c>
      <c r="U11" s="279"/>
      <c r="V11" s="278" t="s">
        <v>91</v>
      </c>
      <c r="W11" s="279"/>
      <c r="X11" s="278" t="s">
        <v>91</v>
      </c>
      <c r="Y11" s="279"/>
      <c r="Z11" s="278" t="s">
        <v>91</v>
      </c>
      <c r="AA11" s="279"/>
      <c r="AB11" s="278" t="s">
        <v>91</v>
      </c>
      <c r="AC11" s="279"/>
      <c r="AD11" s="278" t="s">
        <v>91</v>
      </c>
      <c r="AE11" s="279"/>
      <c r="AF11" s="286" t="s">
        <v>104</v>
      </c>
      <c r="AG11" s="287"/>
      <c r="AQ11" s="46"/>
    </row>
    <row r="12" spans="1:43" ht="24" customHeight="1">
      <c r="A12" s="21"/>
      <c r="B12" s="25"/>
      <c r="C12" s="110" t="s">
        <v>83</v>
      </c>
      <c r="D12" s="111"/>
      <c r="E12" s="111"/>
      <c r="F12" s="112"/>
      <c r="G12" s="70">
        <v>1847000</v>
      </c>
      <c r="H12" s="70"/>
      <c r="I12" s="70"/>
      <c r="J12" s="70"/>
      <c r="K12" s="71">
        <f>G12/'34'!N12*100</f>
        <v>52.224858127652595</v>
      </c>
      <c r="L12" s="71"/>
      <c r="M12" s="71"/>
      <c r="N12" s="67">
        <v>95.21724136488066</v>
      </c>
      <c r="O12" s="69"/>
      <c r="P12" s="278">
        <v>67.87123425449641</v>
      </c>
      <c r="Q12" s="279"/>
      <c r="R12" s="280">
        <v>91.53599413564376</v>
      </c>
      <c r="S12" s="281"/>
      <c r="T12" s="280">
        <v>97.15523091764227</v>
      </c>
      <c r="U12" s="281"/>
      <c r="V12" s="288">
        <v>100.14180891660793</v>
      </c>
      <c r="W12" s="289"/>
      <c r="X12" s="280">
        <v>105.91102690480194</v>
      </c>
      <c r="Y12" s="281"/>
      <c r="Z12" s="284">
        <v>109.33297624694494</v>
      </c>
      <c r="AA12" s="285"/>
      <c r="AB12" s="284">
        <v>87.05531483130254</v>
      </c>
      <c r="AC12" s="285"/>
      <c r="AD12" s="302">
        <v>53.28918655934054</v>
      </c>
      <c r="AE12" s="303"/>
      <c r="AF12" s="286">
        <v>45.46451466322905</v>
      </c>
      <c r="AG12" s="287"/>
      <c r="AQ12" s="46"/>
    </row>
    <row r="13" spans="1:43" s="8" customFormat="1" ht="24" customHeight="1">
      <c r="A13" s="21"/>
      <c r="B13" s="25"/>
      <c r="C13" s="113" t="s">
        <v>85</v>
      </c>
      <c r="D13" s="114"/>
      <c r="E13" s="114"/>
      <c r="F13" s="115"/>
      <c r="G13" s="70">
        <v>236000</v>
      </c>
      <c r="H13" s="70"/>
      <c r="I13" s="70"/>
      <c r="J13" s="70"/>
      <c r="K13" s="71">
        <f>G13/'34'!N13*100</f>
        <v>53.83211678832117</v>
      </c>
      <c r="L13" s="71"/>
      <c r="M13" s="71"/>
      <c r="N13" s="67">
        <v>81.94116030758872</v>
      </c>
      <c r="O13" s="69"/>
      <c r="P13" s="278">
        <v>65.94561856368301</v>
      </c>
      <c r="Q13" s="279"/>
      <c r="R13" s="280">
        <v>91.28414803577441</v>
      </c>
      <c r="S13" s="281"/>
      <c r="T13" s="280">
        <v>97.16869777899898</v>
      </c>
      <c r="U13" s="281"/>
      <c r="V13" s="288">
        <v>100.47349620932131</v>
      </c>
      <c r="W13" s="289"/>
      <c r="X13" s="280">
        <v>106.80271055778512</v>
      </c>
      <c r="Y13" s="281"/>
      <c r="Z13" s="284">
        <v>109.7979078704474</v>
      </c>
      <c r="AA13" s="285"/>
      <c r="AB13" s="284">
        <v>84.83070623884952</v>
      </c>
      <c r="AC13" s="285"/>
      <c r="AD13" s="302">
        <v>51.828388100481035</v>
      </c>
      <c r="AE13" s="303"/>
      <c r="AF13" s="286">
        <v>45.666164854855126</v>
      </c>
      <c r="AG13" s="287"/>
      <c r="AQ13" s="46"/>
    </row>
    <row r="14" spans="1:43" ht="24" customHeight="1">
      <c r="A14" s="22"/>
      <c r="B14" s="122" t="s">
        <v>9</v>
      </c>
      <c r="C14" s="123"/>
      <c r="D14" s="123"/>
      <c r="E14" s="123"/>
      <c r="F14" s="123"/>
      <c r="G14" s="70">
        <f>G15+G17</f>
        <v>47967000</v>
      </c>
      <c r="H14" s="70"/>
      <c r="I14" s="70"/>
      <c r="J14" s="70"/>
      <c r="K14" s="71">
        <f>G14/'34'!N14*100</f>
        <v>90.79033357303959</v>
      </c>
      <c r="L14" s="71"/>
      <c r="M14" s="71"/>
      <c r="N14" s="67">
        <v>98.0920465008853</v>
      </c>
      <c r="O14" s="69"/>
      <c r="P14" s="278">
        <v>94.96826114809777</v>
      </c>
      <c r="Q14" s="279"/>
      <c r="R14" s="280">
        <v>89.14693942959812</v>
      </c>
      <c r="S14" s="281"/>
      <c r="T14" s="280">
        <v>86.12626899165315</v>
      </c>
      <c r="U14" s="281"/>
      <c r="V14" s="288">
        <v>87.73611580567197</v>
      </c>
      <c r="W14" s="289"/>
      <c r="X14" s="280">
        <v>96.86644634015539</v>
      </c>
      <c r="Y14" s="281"/>
      <c r="Z14" s="284">
        <v>174.99915159930723</v>
      </c>
      <c r="AA14" s="285"/>
      <c r="AB14" s="284">
        <v>183.1391775425165</v>
      </c>
      <c r="AC14" s="285"/>
      <c r="AD14" s="302">
        <v>178.7244747082481</v>
      </c>
      <c r="AE14" s="303"/>
      <c r="AF14" s="286">
        <v>166.27267019377194</v>
      </c>
      <c r="AG14" s="287"/>
      <c r="AH14" s="41"/>
      <c r="AQ14" s="46"/>
    </row>
    <row r="15" spans="1:43" ht="24" customHeight="1">
      <c r="A15" s="21"/>
      <c r="B15" s="26"/>
      <c r="C15" s="110" t="s">
        <v>86</v>
      </c>
      <c r="D15" s="111"/>
      <c r="E15" s="111"/>
      <c r="F15" s="112"/>
      <c r="G15" s="70">
        <v>859000</v>
      </c>
      <c r="H15" s="70"/>
      <c r="I15" s="70"/>
      <c r="J15" s="70"/>
      <c r="K15" s="71">
        <f>G15/'34'!N15*100</f>
        <v>92.01386099372829</v>
      </c>
      <c r="L15" s="71"/>
      <c r="M15" s="71"/>
      <c r="N15" s="67">
        <v>98.09175152906377</v>
      </c>
      <c r="O15" s="69"/>
      <c r="P15" s="278">
        <v>99.61099385293257</v>
      </c>
      <c r="Q15" s="279"/>
      <c r="R15" s="280">
        <v>98.65581044231155</v>
      </c>
      <c r="S15" s="281"/>
      <c r="T15" s="280">
        <v>98.42298448597266</v>
      </c>
      <c r="U15" s="281"/>
      <c r="V15" s="288">
        <v>104.84447457209325</v>
      </c>
      <c r="W15" s="289"/>
      <c r="X15" s="280">
        <v>173.22905914434054</v>
      </c>
      <c r="Y15" s="281"/>
      <c r="Z15" s="284">
        <v>173.61710240490532</v>
      </c>
      <c r="AA15" s="285"/>
      <c r="AB15" s="284">
        <v>179.78150179482043</v>
      </c>
      <c r="AC15" s="285"/>
      <c r="AD15" s="302">
        <v>173.41393335284783</v>
      </c>
      <c r="AE15" s="303"/>
      <c r="AF15" s="286">
        <v>165.42390115392317</v>
      </c>
      <c r="AG15" s="287"/>
      <c r="AH15" s="41"/>
      <c r="AQ15" s="46"/>
    </row>
    <row r="16" spans="1:43" ht="24" customHeight="1">
      <c r="A16" s="21"/>
      <c r="B16" s="25"/>
      <c r="C16" s="113" t="s">
        <v>84</v>
      </c>
      <c r="D16" s="114"/>
      <c r="E16" s="114"/>
      <c r="F16" s="115"/>
      <c r="G16" s="70">
        <v>279000</v>
      </c>
      <c r="H16" s="70"/>
      <c r="I16" s="70"/>
      <c r="J16" s="70"/>
      <c r="K16" s="71">
        <f>G16/'34'!N16*100</f>
        <v>90.83657555877517</v>
      </c>
      <c r="L16" s="71"/>
      <c r="M16" s="71"/>
      <c r="N16" s="67" t="s">
        <v>96</v>
      </c>
      <c r="O16" s="69"/>
      <c r="P16" s="278" t="s">
        <v>91</v>
      </c>
      <c r="Q16" s="279"/>
      <c r="R16" s="278" t="s">
        <v>91</v>
      </c>
      <c r="S16" s="279"/>
      <c r="T16" s="278" t="s">
        <v>91</v>
      </c>
      <c r="U16" s="279"/>
      <c r="V16" s="278" t="s">
        <v>91</v>
      </c>
      <c r="W16" s="279"/>
      <c r="X16" s="278" t="s">
        <v>91</v>
      </c>
      <c r="Y16" s="279"/>
      <c r="Z16" s="278" t="s">
        <v>91</v>
      </c>
      <c r="AA16" s="279"/>
      <c r="AB16" s="278" t="s">
        <v>91</v>
      </c>
      <c r="AC16" s="279"/>
      <c r="AD16" s="278" t="s">
        <v>91</v>
      </c>
      <c r="AE16" s="279"/>
      <c r="AF16" s="286" t="s">
        <v>104</v>
      </c>
      <c r="AG16" s="287"/>
      <c r="AH16" s="41"/>
      <c r="AQ16" s="46"/>
    </row>
    <row r="17" spans="1:43" ht="24" customHeight="1">
      <c r="A17" s="21"/>
      <c r="B17" s="25"/>
      <c r="C17" s="110" t="s">
        <v>87</v>
      </c>
      <c r="D17" s="111"/>
      <c r="E17" s="111"/>
      <c r="F17" s="112"/>
      <c r="G17" s="70">
        <v>47108000</v>
      </c>
      <c r="H17" s="70"/>
      <c r="I17" s="70"/>
      <c r="J17" s="70"/>
      <c r="K17" s="71">
        <f>G17/'34'!N17*100</f>
        <v>90.76832492979366</v>
      </c>
      <c r="L17" s="71"/>
      <c r="M17" s="71"/>
      <c r="N17" s="67">
        <v>98.09205190770982</v>
      </c>
      <c r="O17" s="69"/>
      <c r="P17" s="278">
        <v>94.88315999876453</v>
      </c>
      <c r="Q17" s="279"/>
      <c r="R17" s="280">
        <v>88.97264211301973</v>
      </c>
      <c r="S17" s="281"/>
      <c r="T17" s="280">
        <v>85.90087057048179</v>
      </c>
      <c r="U17" s="281"/>
      <c r="V17" s="288">
        <v>87.42252010960452</v>
      </c>
      <c r="W17" s="289"/>
      <c r="X17" s="280">
        <v>95.46672196899834</v>
      </c>
      <c r="Y17" s="281"/>
      <c r="Z17" s="284">
        <v>175.02448451902416</v>
      </c>
      <c r="AA17" s="285"/>
      <c r="AB17" s="284">
        <v>183.20072363689312</v>
      </c>
      <c r="AC17" s="285"/>
      <c r="AD17" s="302">
        <v>178.82181676984376</v>
      </c>
      <c r="AE17" s="303"/>
      <c r="AF17" s="286">
        <v>166.28822810446846</v>
      </c>
      <c r="AG17" s="287"/>
      <c r="AQ17" s="46"/>
    </row>
    <row r="18" spans="1:43" ht="24" customHeight="1">
      <c r="A18" s="21"/>
      <c r="B18" s="122" t="s">
        <v>10</v>
      </c>
      <c r="C18" s="123"/>
      <c r="D18" s="123"/>
      <c r="E18" s="123"/>
      <c r="F18" s="123"/>
      <c r="G18" s="70">
        <v>1381000</v>
      </c>
      <c r="H18" s="70"/>
      <c r="I18" s="70"/>
      <c r="J18" s="70"/>
      <c r="K18" s="71">
        <f>G18/'34'!N18*100</f>
        <v>71.70625049002733</v>
      </c>
      <c r="L18" s="71"/>
      <c r="M18" s="71"/>
      <c r="N18" s="67">
        <v>85.84342292835811</v>
      </c>
      <c r="O18" s="69"/>
      <c r="P18" s="278">
        <v>28.607222884633828</v>
      </c>
      <c r="Q18" s="279"/>
      <c r="R18" s="280">
        <v>18.591621913434906</v>
      </c>
      <c r="S18" s="281"/>
      <c r="T18" s="280">
        <v>20.368807617674758</v>
      </c>
      <c r="U18" s="281"/>
      <c r="V18" s="288">
        <v>12.376876455193205</v>
      </c>
      <c r="W18" s="289"/>
      <c r="X18" s="280">
        <v>9.87825156717918</v>
      </c>
      <c r="Y18" s="281"/>
      <c r="Z18" s="284">
        <v>11.56122173413245</v>
      </c>
      <c r="AA18" s="285"/>
      <c r="AB18" s="284">
        <v>10.933413356363799</v>
      </c>
      <c r="AC18" s="285"/>
      <c r="AD18" s="302">
        <v>10.32622385250602</v>
      </c>
      <c r="AE18" s="303"/>
      <c r="AF18" s="286">
        <v>7.839940768424329</v>
      </c>
      <c r="AG18" s="287"/>
      <c r="AQ18" s="46"/>
    </row>
    <row r="19" spans="1:43" s="8" customFormat="1" ht="24" customHeight="1">
      <c r="A19" s="21"/>
      <c r="B19" s="122" t="s">
        <v>11</v>
      </c>
      <c r="C19" s="123"/>
      <c r="D19" s="123"/>
      <c r="E19" s="123"/>
      <c r="F19" s="123"/>
      <c r="G19" s="70">
        <v>924000</v>
      </c>
      <c r="H19" s="70"/>
      <c r="I19" s="70"/>
      <c r="J19" s="70"/>
      <c r="K19" s="71">
        <f>G19/'34'!N19*100</f>
        <v>81.91155325226099</v>
      </c>
      <c r="L19" s="71"/>
      <c r="M19" s="71"/>
      <c r="N19" s="67" t="s">
        <v>96</v>
      </c>
      <c r="O19" s="69"/>
      <c r="P19" s="278" t="s">
        <v>91</v>
      </c>
      <c r="Q19" s="279"/>
      <c r="R19" s="278" t="s">
        <v>91</v>
      </c>
      <c r="S19" s="279"/>
      <c r="T19" s="278" t="s">
        <v>91</v>
      </c>
      <c r="U19" s="279"/>
      <c r="V19" s="278" t="s">
        <v>91</v>
      </c>
      <c r="W19" s="279"/>
      <c r="X19" s="278" t="s">
        <v>91</v>
      </c>
      <c r="Y19" s="279"/>
      <c r="Z19" s="278" t="s">
        <v>91</v>
      </c>
      <c r="AA19" s="279"/>
      <c r="AB19" s="278" t="s">
        <v>91</v>
      </c>
      <c r="AC19" s="279"/>
      <c r="AD19" s="278" t="s">
        <v>91</v>
      </c>
      <c r="AE19" s="279"/>
      <c r="AF19" s="286" t="s">
        <v>104</v>
      </c>
      <c r="AG19" s="287"/>
      <c r="AQ19" s="46"/>
    </row>
    <row r="20" spans="1:43" ht="24" customHeight="1">
      <c r="A20" s="22"/>
      <c r="B20" s="140" t="s">
        <v>12</v>
      </c>
      <c r="C20" s="111"/>
      <c r="D20" s="111"/>
      <c r="E20" s="111"/>
      <c r="F20" s="112"/>
      <c r="G20" s="70">
        <v>391000</v>
      </c>
      <c r="H20" s="70"/>
      <c r="I20" s="70"/>
      <c r="J20" s="70"/>
      <c r="K20" s="71">
        <f>G20/'34'!N20*100</f>
        <v>107.02828174442413</v>
      </c>
      <c r="L20" s="71"/>
      <c r="M20" s="71"/>
      <c r="N20" s="67" t="s">
        <v>96</v>
      </c>
      <c r="O20" s="69"/>
      <c r="P20" s="278" t="s">
        <v>91</v>
      </c>
      <c r="Q20" s="279"/>
      <c r="R20" s="278" t="s">
        <v>91</v>
      </c>
      <c r="S20" s="279"/>
      <c r="T20" s="278" t="s">
        <v>91</v>
      </c>
      <c r="U20" s="279"/>
      <c r="V20" s="278" t="s">
        <v>91</v>
      </c>
      <c r="W20" s="279"/>
      <c r="X20" s="278" t="s">
        <v>91</v>
      </c>
      <c r="Y20" s="279"/>
      <c r="Z20" s="278" t="s">
        <v>91</v>
      </c>
      <c r="AA20" s="279"/>
      <c r="AB20" s="278" t="s">
        <v>91</v>
      </c>
      <c r="AC20" s="279"/>
      <c r="AD20" s="278" t="s">
        <v>91</v>
      </c>
      <c r="AE20" s="279"/>
      <c r="AF20" s="286" t="s">
        <v>104</v>
      </c>
      <c r="AG20" s="287"/>
      <c r="AQ20" s="46"/>
    </row>
    <row r="21" spans="1:43" ht="24" customHeight="1">
      <c r="A21" s="139" t="s">
        <v>13</v>
      </c>
      <c r="B21" s="123"/>
      <c r="C21" s="123"/>
      <c r="D21" s="123"/>
      <c r="E21" s="123"/>
      <c r="F21" s="123"/>
      <c r="G21" s="70">
        <f>SUM(G22:J23)</f>
        <v>10157000</v>
      </c>
      <c r="H21" s="70"/>
      <c r="I21" s="70"/>
      <c r="J21" s="70"/>
      <c r="K21" s="71">
        <f>G21/'34'!N21*100</f>
        <v>41.83482940455121</v>
      </c>
      <c r="L21" s="71"/>
      <c r="M21" s="71"/>
      <c r="N21" s="67">
        <v>90.3597211636101</v>
      </c>
      <c r="O21" s="69"/>
      <c r="P21" s="278">
        <v>65.51669530025235</v>
      </c>
      <c r="Q21" s="279"/>
      <c r="R21" s="280">
        <v>90.36051767562273</v>
      </c>
      <c r="S21" s="281"/>
      <c r="T21" s="280">
        <v>94.39035379021263</v>
      </c>
      <c r="U21" s="281"/>
      <c r="V21" s="288">
        <v>99.07918718195684</v>
      </c>
      <c r="W21" s="289"/>
      <c r="X21" s="280">
        <v>110.54165676132497</v>
      </c>
      <c r="Y21" s="281"/>
      <c r="Z21" s="284">
        <v>113.39669484276853</v>
      </c>
      <c r="AA21" s="285"/>
      <c r="AB21" s="284">
        <v>99.17110875289093</v>
      </c>
      <c r="AC21" s="285"/>
      <c r="AD21" s="302">
        <v>56.18770969710486</v>
      </c>
      <c r="AE21" s="303"/>
      <c r="AF21" s="286">
        <v>41.48806416537386</v>
      </c>
      <c r="AG21" s="287"/>
      <c r="AQ21" s="46"/>
    </row>
    <row r="22" spans="1:43" s="8" customFormat="1" ht="24" customHeight="1">
      <c r="A22" s="21"/>
      <c r="B22" s="122" t="s">
        <v>8</v>
      </c>
      <c r="C22" s="141"/>
      <c r="D22" s="141"/>
      <c r="E22" s="141"/>
      <c r="F22" s="141"/>
      <c r="G22" s="70">
        <v>9056000</v>
      </c>
      <c r="H22" s="70"/>
      <c r="I22" s="70"/>
      <c r="J22" s="70"/>
      <c r="K22" s="71">
        <f>G22/'34'!N22*100</f>
        <v>39.706283988585675</v>
      </c>
      <c r="L22" s="71"/>
      <c r="M22" s="71"/>
      <c r="N22" s="67">
        <v>89.67076134897009</v>
      </c>
      <c r="O22" s="69"/>
      <c r="P22" s="278">
        <v>63.383523819885745</v>
      </c>
      <c r="Q22" s="279"/>
      <c r="R22" s="280">
        <v>90.94109572420734</v>
      </c>
      <c r="S22" s="281"/>
      <c r="T22" s="280">
        <v>95.23922599704395</v>
      </c>
      <c r="U22" s="281"/>
      <c r="V22" s="288">
        <v>100.79201699329512</v>
      </c>
      <c r="W22" s="289"/>
      <c r="X22" s="280">
        <v>113.39465042447475</v>
      </c>
      <c r="Y22" s="281"/>
      <c r="Z22" s="284">
        <v>116.6919149590657</v>
      </c>
      <c r="AA22" s="285"/>
      <c r="AB22" s="284">
        <v>101.32550758441702</v>
      </c>
      <c r="AC22" s="285"/>
      <c r="AD22" s="302">
        <v>55.00739189500715</v>
      </c>
      <c r="AE22" s="303"/>
      <c r="AF22" s="286">
        <v>40.23259379434454</v>
      </c>
      <c r="AG22" s="287"/>
      <c r="AQ22" s="46"/>
    </row>
    <row r="23" spans="1:43" ht="24" customHeight="1">
      <c r="A23" s="22"/>
      <c r="B23" s="122" t="s">
        <v>9</v>
      </c>
      <c r="C23" s="141"/>
      <c r="D23" s="141"/>
      <c r="E23" s="141"/>
      <c r="F23" s="141"/>
      <c r="G23" s="70">
        <v>1101000</v>
      </c>
      <c r="H23" s="70"/>
      <c r="I23" s="70"/>
      <c r="J23" s="70"/>
      <c r="K23" s="71">
        <f>G23/'34'!N23*100</f>
        <v>74.82974703331658</v>
      </c>
      <c r="L23" s="71"/>
      <c r="M23" s="71"/>
      <c r="N23" s="67">
        <v>98.22125520942377</v>
      </c>
      <c r="O23" s="69"/>
      <c r="P23" s="278">
        <v>89.85773793018143</v>
      </c>
      <c r="Q23" s="279"/>
      <c r="R23" s="280">
        <v>83.73569863942853</v>
      </c>
      <c r="S23" s="281"/>
      <c r="T23" s="280">
        <v>84.7041027016258</v>
      </c>
      <c r="U23" s="281"/>
      <c r="V23" s="288">
        <v>79.5345496132822</v>
      </c>
      <c r="W23" s="289"/>
      <c r="X23" s="280">
        <v>77.98691795255768</v>
      </c>
      <c r="Y23" s="281"/>
      <c r="Z23" s="284">
        <v>75.7958296221232</v>
      </c>
      <c r="AA23" s="285"/>
      <c r="AB23" s="284">
        <v>74.58784656197041</v>
      </c>
      <c r="AC23" s="285"/>
      <c r="AD23" s="302">
        <v>69.65599680020603</v>
      </c>
      <c r="AE23" s="303"/>
      <c r="AF23" s="286">
        <v>55.81389689992077</v>
      </c>
      <c r="AG23" s="287"/>
      <c r="AQ23" s="46"/>
    </row>
    <row r="24" spans="1:43" ht="24" customHeight="1">
      <c r="A24" s="169" t="s">
        <v>14</v>
      </c>
      <c r="B24" s="123"/>
      <c r="C24" s="123"/>
      <c r="D24" s="123"/>
      <c r="E24" s="123"/>
      <c r="F24" s="123"/>
      <c r="G24" s="70">
        <v>7988000</v>
      </c>
      <c r="H24" s="70"/>
      <c r="I24" s="70"/>
      <c r="J24" s="70"/>
      <c r="K24" s="71">
        <f>G24/'34'!N24*100</f>
        <v>104.21640690844664</v>
      </c>
      <c r="L24" s="71"/>
      <c r="M24" s="71"/>
      <c r="N24" s="67">
        <v>97.0445229418567</v>
      </c>
      <c r="O24" s="69"/>
      <c r="P24" s="278">
        <v>92.52536942936776</v>
      </c>
      <c r="Q24" s="279"/>
      <c r="R24" s="280">
        <v>91.30958258406139</v>
      </c>
      <c r="S24" s="281"/>
      <c r="T24" s="280">
        <v>91.25291535619753</v>
      </c>
      <c r="U24" s="281"/>
      <c r="V24" s="288">
        <v>90.2001178619377</v>
      </c>
      <c r="W24" s="289"/>
      <c r="X24" s="280">
        <v>85.68583928934116</v>
      </c>
      <c r="Y24" s="281"/>
      <c r="Z24" s="284">
        <v>77.20649729461894</v>
      </c>
      <c r="AA24" s="285"/>
      <c r="AB24" s="284">
        <v>80.70310320984784</v>
      </c>
      <c r="AC24" s="285"/>
      <c r="AD24" s="302">
        <v>82.60378225844067</v>
      </c>
      <c r="AE24" s="303"/>
      <c r="AF24" s="286">
        <v>84.1058744289187</v>
      </c>
      <c r="AG24" s="287"/>
      <c r="AQ24" s="46"/>
    </row>
    <row r="25" spans="1:43" ht="24" customHeight="1">
      <c r="A25" s="342" t="s">
        <v>15</v>
      </c>
      <c r="B25" s="341"/>
      <c r="C25" s="341"/>
      <c r="D25" s="341"/>
      <c r="E25" s="341"/>
      <c r="F25" s="341"/>
      <c r="G25" s="70">
        <v>1702000</v>
      </c>
      <c r="H25" s="70"/>
      <c r="I25" s="70"/>
      <c r="J25" s="70"/>
      <c r="K25" s="71">
        <f>G25/'34'!N25*100</f>
        <v>65.44590695837648</v>
      </c>
      <c r="L25" s="71"/>
      <c r="M25" s="71"/>
      <c r="N25" s="67">
        <v>93.66997073222501</v>
      </c>
      <c r="O25" s="69"/>
      <c r="P25" s="278">
        <v>101.48373827555662</v>
      </c>
      <c r="Q25" s="279"/>
      <c r="R25" s="280">
        <v>96.82947872923842</v>
      </c>
      <c r="S25" s="281"/>
      <c r="T25" s="280">
        <v>90.01388924000652</v>
      </c>
      <c r="U25" s="281"/>
      <c r="V25" s="288">
        <v>88.31661860457316</v>
      </c>
      <c r="W25" s="289"/>
      <c r="X25" s="280">
        <v>76.91572768078727</v>
      </c>
      <c r="Y25" s="281"/>
      <c r="Z25" s="284">
        <v>81.0934879263232</v>
      </c>
      <c r="AA25" s="285"/>
      <c r="AB25" s="284">
        <v>65.09397951881505</v>
      </c>
      <c r="AC25" s="285"/>
      <c r="AD25" s="302">
        <v>65.21790387864974</v>
      </c>
      <c r="AE25" s="303"/>
      <c r="AF25" s="286">
        <v>42.60134527138834</v>
      </c>
      <c r="AG25" s="287"/>
      <c r="AQ25" s="46"/>
    </row>
    <row r="26" spans="1:43" s="8" customFormat="1" ht="24" customHeight="1">
      <c r="A26" s="342" t="s">
        <v>16</v>
      </c>
      <c r="B26" s="341"/>
      <c r="C26" s="341"/>
      <c r="D26" s="341"/>
      <c r="E26" s="341"/>
      <c r="F26" s="341"/>
      <c r="G26" s="70">
        <v>2084000</v>
      </c>
      <c r="H26" s="70"/>
      <c r="I26" s="70"/>
      <c r="J26" s="70"/>
      <c r="K26" s="71">
        <f>G26/'34'!N26*100</f>
        <v>92.72100099528254</v>
      </c>
      <c r="L26" s="71"/>
      <c r="M26" s="71"/>
      <c r="N26" s="67">
        <v>98.11396172431887</v>
      </c>
      <c r="O26" s="69"/>
      <c r="P26" s="278">
        <v>96.0184606688678</v>
      </c>
      <c r="Q26" s="279"/>
      <c r="R26" s="280">
        <v>97.94685194549919</v>
      </c>
      <c r="S26" s="281"/>
      <c r="T26" s="280">
        <v>99.41952175642301</v>
      </c>
      <c r="U26" s="281"/>
      <c r="V26" s="288">
        <v>95.6227955203465</v>
      </c>
      <c r="W26" s="289"/>
      <c r="X26" s="280">
        <v>96.16552521293596</v>
      </c>
      <c r="Y26" s="281"/>
      <c r="Z26" s="284">
        <v>94.61140426991285</v>
      </c>
      <c r="AA26" s="285"/>
      <c r="AB26" s="284">
        <v>89.2153064618692</v>
      </c>
      <c r="AC26" s="285"/>
      <c r="AD26" s="302">
        <v>84.7366056153649</v>
      </c>
      <c r="AE26" s="303"/>
      <c r="AF26" s="286">
        <v>82.7213251924541</v>
      </c>
      <c r="AG26" s="287"/>
      <c r="AQ26" s="46"/>
    </row>
    <row r="27" spans="1:43" ht="24" customHeight="1">
      <c r="A27" s="342" t="s">
        <v>0</v>
      </c>
      <c r="B27" s="341"/>
      <c r="C27" s="341"/>
      <c r="D27" s="341"/>
      <c r="E27" s="341"/>
      <c r="F27" s="341"/>
      <c r="G27" s="70">
        <v>1024000</v>
      </c>
      <c r="H27" s="70"/>
      <c r="I27" s="70"/>
      <c r="J27" s="70"/>
      <c r="K27" s="71">
        <f>G27/'34'!N27*100</f>
        <v>93.28154264351147</v>
      </c>
      <c r="L27" s="71"/>
      <c r="M27" s="71"/>
      <c r="N27" s="67">
        <v>95.22603673900566</v>
      </c>
      <c r="O27" s="69"/>
      <c r="P27" s="278">
        <v>91.75705176040516</v>
      </c>
      <c r="Q27" s="279"/>
      <c r="R27" s="280">
        <v>83.01168920163774</v>
      </c>
      <c r="S27" s="281"/>
      <c r="T27" s="280">
        <v>76.86687246589268</v>
      </c>
      <c r="U27" s="281"/>
      <c r="V27" s="288">
        <v>74.85078672475701</v>
      </c>
      <c r="W27" s="289"/>
      <c r="X27" s="280">
        <v>76.47102485628737</v>
      </c>
      <c r="Y27" s="281"/>
      <c r="Z27" s="284">
        <v>73.19310444465357</v>
      </c>
      <c r="AA27" s="285"/>
      <c r="AB27" s="284">
        <v>72.75113094583257</v>
      </c>
      <c r="AC27" s="285"/>
      <c r="AD27" s="302">
        <v>70.37405710332067</v>
      </c>
      <c r="AE27" s="303"/>
      <c r="AF27" s="286">
        <v>67.86337723687367</v>
      </c>
      <c r="AG27" s="287"/>
      <c r="AQ27" s="46"/>
    </row>
    <row r="28" spans="1:43" ht="24" customHeight="1">
      <c r="A28" s="342" t="s">
        <v>19</v>
      </c>
      <c r="B28" s="341"/>
      <c r="C28" s="341"/>
      <c r="D28" s="341"/>
      <c r="E28" s="341"/>
      <c r="F28" s="341"/>
      <c r="G28" s="70">
        <v>2151000</v>
      </c>
      <c r="H28" s="70"/>
      <c r="I28" s="70"/>
      <c r="J28" s="70"/>
      <c r="K28" s="71">
        <f>G28/'34'!N28*100</f>
        <v>58.25178038943387</v>
      </c>
      <c r="L28" s="71"/>
      <c r="M28" s="71"/>
      <c r="N28" s="67">
        <v>94.74496259807353</v>
      </c>
      <c r="O28" s="69"/>
      <c r="P28" s="278">
        <v>86.25303127059776</v>
      </c>
      <c r="Q28" s="279"/>
      <c r="R28" s="280">
        <v>87.33691712850124</v>
      </c>
      <c r="S28" s="281"/>
      <c r="T28" s="280">
        <v>89.79222064569913</v>
      </c>
      <c r="U28" s="281"/>
      <c r="V28" s="288">
        <v>88.84519113688305</v>
      </c>
      <c r="W28" s="289"/>
      <c r="X28" s="280">
        <v>87.83867583012153</v>
      </c>
      <c r="Y28" s="281"/>
      <c r="Z28" s="284">
        <v>82.8293022482223</v>
      </c>
      <c r="AA28" s="285"/>
      <c r="AB28" s="284">
        <v>75.82213397343365</v>
      </c>
      <c r="AC28" s="285"/>
      <c r="AD28" s="302">
        <v>48.35417150061498</v>
      </c>
      <c r="AE28" s="303"/>
      <c r="AF28" s="286">
        <v>44.1677429687869</v>
      </c>
      <c r="AG28" s="287"/>
      <c r="AQ28" s="46"/>
    </row>
    <row r="29" spans="1:43" s="8" customFormat="1" ht="24" customHeight="1">
      <c r="A29" s="342" t="s">
        <v>20</v>
      </c>
      <c r="B29" s="341"/>
      <c r="C29" s="341"/>
      <c r="D29" s="341"/>
      <c r="E29" s="341"/>
      <c r="F29" s="341"/>
      <c r="G29" s="70">
        <v>5439000</v>
      </c>
      <c r="H29" s="70"/>
      <c r="I29" s="70"/>
      <c r="J29" s="70"/>
      <c r="K29" s="71">
        <f>G29/'34'!N29*100</f>
        <v>95.76098733645013</v>
      </c>
      <c r="L29" s="71"/>
      <c r="M29" s="71"/>
      <c r="N29" s="67">
        <v>101.66642250265645</v>
      </c>
      <c r="O29" s="69"/>
      <c r="P29" s="278">
        <v>88.36539484578756</v>
      </c>
      <c r="Q29" s="279"/>
      <c r="R29" s="280">
        <v>83.42039064821346</v>
      </c>
      <c r="S29" s="281"/>
      <c r="T29" s="280">
        <v>87.73646678678115</v>
      </c>
      <c r="U29" s="281"/>
      <c r="V29" s="288">
        <v>81.61447509520829</v>
      </c>
      <c r="W29" s="289"/>
      <c r="X29" s="280">
        <v>77.46191574048302</v>
      </c>
      <c r="Y29" s="281"/>
      <c r="Z29" s="284">
        <v>78.50126491160155</v>
      </c>
      <c r="AA29" s="285"/>
      <c r="AB29" s="284">
        <v>71.17850009944097</v>
      </c>
      <c r="AC29" s="285"/>
      <c r="AD29" s="302">
        <v>71.1166424319788</v>
      </c>
      <c r="AE29" s="303"/>
      <c r="AF29" s="286">
        <v>68.1612344665008</v>
      </c>
      <c r="AG29" s="287"/>
      <c r="AQ29" s="46"/>
    </row>
    <row r="30" spans="1:43" ht="24" customHeight="1">
      <c r="A30" s="342" t="s">
        <v>17</v>
      </c>
      <c r="B30" s="341"/>
      <c r="C30" s="341"/>
      <c r="D30" s="341"/>
      <c r="E30" s="341"/>
      <c r="F30" s="341"/>
      <c r="G30" s="70">
        <v>16306000</v>
      </c>
      <c r="H30" s="70"/>
      <c r="I30" s="70"/>
      <c r="J30" s="70"/>
      <c r="K30" s="71">
        <f>G30/'34'!N30*100</f>
        <v>93.41831157029273</v>
      </c>
      <c r="L30" s="71"/>
      <c r="M30" s="71"/>
      <c r="N30" s="67">
        <v>100.66703023438212</v>
      </c>
      <c r="O30" s="69"/>
      <c r="P30" s="278">
        <v>100.23405528473164</v>
      </c>
      <c r="Q30" s="279"/>
      <c r="R30" s="280">
        <v>98.3012228148085</v>
      </c>
      <c r="S30" s="281"/>
      <c r="T30" s="280">
        <v>96.5307836839554</v>
      </c>
      <c r="U30" s="281"/>
      <c r="V30" s="288">
        <v>98.87952925087698</v>
      </c>
      <c r="W30" s="289"/>
      <c r="X30" s="280">
        <v>97.74599019406139</v>
      </c>
      <c r="Y30" s="281"/>
      <c r="Z30" s="284">
        <v>97.21905330040516</v>
      </c>
      <c r="AA30" s="285"/>
      <c r="AB30" s="284">
        <v>94.4534097785141</v>
      </c>
      <c r="AC30" s="285"/>
      <c r="AD30" s="302">
        <v>92.35531056522082</v>
      </c>
      <c r="AE30" s="303"/>
      <c r="AF30" s="286">
        <v>88.23678063565764</v>
      </c>
      <c r="AG30" s="287"/>
      <c r="AQ30" s="46"/>
    </row>
    <row r="31" spans="1:43" s="8" customFormat="1" ht="24" customHeight="1">
      <c r="A31" s="342" t="s">
        <v>18</v>
      </c>
      <c r="B31" s="341"/>
      <c r="C31" s="341"/>
      <c r="D31" s="341"/>
      <c r="E31" s="341"/>
      <c r="F31" s="341"/>
      <c r="G31" s="70">
        <v>1000</v>
      </c>
      <c r="H31" s="70"/>
      <c r="I31" s="70"/>
      <c r="J31" s="70"/>
      <c r="K31" s="71">
        <f>G31/'34'!N31*100</f>
        <v>100.70493454179254</v>
      </c>
      <c r="L31" s="71"/>
      <c r="M31" s="71"/>
      <c r="N31" s="67">
        <v>91.869918699187</v>
      </c>
      <c r="O31" s="69"/>
      <c r="P31" s="278">
        <v>91.6260162601626</v>
      </c>
      <c r="Q31" s="279"/>
      <c r="R31" s="280">
        <v>90.89430894308943</v>
      </c>
      <c r="S31" s="281"/>
      <c r="T31" s="280">
        <v>98.04878048780488</v>
      </c>
      <c r="U31" s="281"/>
      <c r="V31" s="288">
        <v>94.14634146341463</v>
      </c>
      <c r="W31" s="289"/>
      <c r="X31" s="280">
        <v>90.73170731707317</v>
      </c>
      <c r="Y31" s="281"/>
      <c r="Z31" s="284">
        <v>90.97560975609757</v>
      </c>
      <c r="AA31" s="285"/>
      <c r="AB31" s="284">
        <v>80.73170731707317</v>
      </c>
      <c r="AC31" s="285"/>
      <c r="AD31" s="302">
        <v>77.47967479674797</v>
      </c>
      <c r="AE31" s="303"/>
      <c r="AF31" s="286">
        <v>81.30081300813008</v>
      </c>
      <c r="AG31" s="287"/>
      <c r="AQ31" s="46"/>
    </row>
    <row r="32" spans="1:43" ht="24" customHeight="1">
      <c r="A32" s="343" t="s">
        <v>90</v>
      </c>
      <c r="B32" s="344"/>
      <c r="C32" s="344"/>
      <c r="D32" s="344"/>
      <c r="E32" s="344"/>
      <c r="F32" s="344"/>
      <c r="G32" s="70">
        <v>0</v>
      </c>
      <c r="H32" s="70"/>
      <c r="I32" s="70"/>
      <c r="J32" s="70"/>
      <c r="K32" s="71" t="s">
        <v>91</v>
      </c>
      <c r="L32" s="71"/>
      <c r="M32" s="71"/>
      <c r="N32" s="67" t="s">
        <v>96</v>
      </c>
      <c r="O32" s="69"/>
      <c r="P32" s="278" t="s">
        <v>91</v>
      </c>
      <c r="Q32" s="279"/>
      <c r="R32" s="278" t="s">
        <v>91</v>
      </c>
      <c r="S32" s="279"/>
      <c r="T32" s="278" t="s">
        <v>91</v>
      </c>
      <c r="U32" s="279"/>
      <c r="V32" s="278" t="s">
        <v>91</v>
      </c>
      <c r="W32" s="279"/>
      <c r="X32" s="278" t="s">
        <v>91</v>
      </c>
      <c r="Y32" s="279"/>
      <c r="Z32" s="278" t="s">
        <v>91</v>
      </c>
      <c r="AA32" s="279"/>
      <c r="AB32" s="278" t="s">
        <v>91</v>
      </c>
      <c r="AC32" s="279"/>
      <c r="AD32" s="278" t="s">
        <v>91</v>
      </c>
      <c r="AE32" s="279"/>
      <c r="AF32" s="286" t="s">
        <v>104</v>
      </c>
      <c r="AG32" s="287"/>
      <c r="AQ32" s="46"/>
    </row>
    <row r="33" spans="1:43" s="8" customFormat="1" ht="24" customHeight="1">
      <c r="A33" s="342" t="s">
        <v>25</v>
      </c>
      <c r="B33" s="341"/>
      <c r="C33" s="341"/>
      <c r="D33" s="341"/>
      <c r="E33" s="341"/>
      <c r="F33" s="341"/>
      <c r="G33" s="70" t="s">
        <v>91</v>
      </c>
      <c r="H33" s="70"/>
      <c r="I33" s="70"/>
      <c r="J33" s="70"/>
      <c r="K33" s="71" t="s">
        <v>91</v>
      </c>
      <c r="L33" s="71"/>
      <c r="M33" s="71"/>
      <c r="N33" s="67" t="s">
        <v>96</v>
      </c>
      <c r="O33" s="69"/>
      <c r="P33" s="278" t="s">
        <v>91</v>
      </c>
      <c r="Q33" s="279"/>
      <c r="R33" s="278" t="s">
        <v>91</v>
      </c>
      <c r="S33" s="279"/>
      <c r="T33" s="278" t="s">
        <v>91</v>
      </c>
      <c r="U33" s="279"/>
      <c r="V33" s="278" t="s">
        <v>91</v>
      </c>
      <c r="W33" s="279"/>
      <c r="X33" s="278" t="s">
        <v>91</v>
      </c>
      <c r="Y33" s="279"/>
      <c r="Z33" s="278" t="s">
        <v>91</v>
      </c>
      <c r="AA33" s="279"/>
      <c r="AB33" s="278" t="s">
        <v>91</v>
      </c>
      <c r="AC33" s="279"/>
      <c r="AD33" s="278" t="s">
        <v>91</v>
      </c>
      <c r="AE33" s="279"/>
      <c r="AF33" s="286" t="s">
        <v>104</v>
      </c>
      <c r="AG33" s="287"/>
      <c r="AQ33" s="46"/>
    </row>
    <row r="34" spans="1:43" s="20" customFormat="1" ht="24" customHeight="1">
      <c r="A34" s="116" t="s">
        <v>88</v>
      </c>
      <c r="B34" s="117"/>
      <c r="C34" s="117"/>
      <c r="D34" s="117"/>
      <c r="E34" s="117"/>
      <c r="F34" s="118"/>
      <c r="G34" s="316">
        <f>G35+G36</f>
        <v>133000</v>
      </c>
      <c r="H34" s="316"/>
      <c r="I34" s="316"/>
      <c r="J34" s="316"/>
      <c r="K34" s="315">
        <f>G34/'34'!N34*100</f>
        <v>1.3896716676039114</v>
      </c>
      <c r="L34" s="315"/>
      <c r="M34" s="315"/>
      <c r="N34" s="294">
        <v>99.04316675926302</v>
      </c>
      <c r="O34" s="295"/>
      <c r="P34" s="296">
        <v>87.56480220245192</v>
      </c>
      <c r="Q34" s="297"/>
      <c r="R34" s="298">
        <v>84.90476688172521</v>
      </c>
      <c r="S34" s="299"/>
      <c r="T34" s="298">
        <v>90.23438639984704</v>
      </c>
      <c r="U34" s="299"/>
      <c r="V34" s="300">
        <v>85.98886400197235</v>
      </c>
      <c r="W34" s="301"/>
      <c r="X34" s="298">
        <v>83.0747289484819</v>
      </c>
      <c r="Y34" s="299"/>
      <c r="Z34" s="290">
        <v>81.73989404715869</v>
      </c>
      <c r="AA34" s="291"/>
      <c r="AB34" s="290">
        <v>74.48128470757908</v>
      </c>
      <c r="AC34" s="291"/>
      <c r="AD34" s="290">
        <v>63.736238080344265</v>
      </c>
      <c r="AE34" s="291"/>
      <c r="AF34" s="286">
        <v>1.0350453112486313</v>
      </c>
      <c r="AG34" s="287"/>
      <c r="AQ34" s="46"/>
    </row>
    <row r="35" spans="1:43" ht="24" customHeight="1">
      <c r="A35" s="342" t="s">
        <v>21</v>
      </c>
      <c r="B35" s="341"/>
      <c r="C35" s="341"/>
      <c r="D35" s="341"/>
      <c r="E35" s="341"/>
      <c r="F35" s="341"/>
      <c r="G35" s="70">
        <v>20000</v>
      </c>
      <c r="H35" s="70"/>
      <c r="I35" s="70"/>
      <c r="J35" s="70"/>
      <c r="K35" s="71">
        <f>G35/'34'!N35*100</f>
        <v>90.34647874599088</v>
      </c>
      <c r="L35" s="71"/>
      <c r="M35" s="71"/>
      <c r="N35" s="294" t="s">
        <v>96</v>
      </c>
      <c r="O35" s="295"/>
      <c r="P35" s="278" t="s">
        <v>91</v>
      </c>
      <c r="Q35" s="279"/>
      <c r="R35" s="278" t="s">
        <v>91</v>
      </c>
      <c r="S35" s="279"/>
      <c r="T35" s="278" t="s">
        <v>91</v>
      </c>
      <c r="U35" s="279"/>
      <c r="V35" s="278" t="s">
        <v>91</v>
      </c>
      <c r="W35" s="279"/>
      <c r="X35" s="278" t="s">
        <v>91</v>
      </c>
      <c r="Y35" s="279"/>
      <c r="Z35" s="278" t="s">
        <v>91</v>
      </c>
      <c r="AA35" s="279"/>
      <c r="AB35" s="278" t="s">
        <v>91</v>
      </c>
      <c r="AC35" s="279"/>
      <c r="AD35" s="278" t="s">
        <v>91</v>
      </c>
      <c r="AE35" s="279"/>
      <c r="AF35" s="286" t="s">
        <v>104</v>
      </c>
      <c r="AG35" s="287"/>
      <c r="AQ35" s="46"/>
    </row>
    <row r="36" spans="1:43" ht="24" customHeight="1">
      <c r="A36" s="345" t="s">
        <v>81</v>
      </c>
      <c r="B36" s="346"/>
      <c r="C36" s="346"/>
      <c r="D36" s="346"/>
      <c r="E36" s="346"/>
      <c r="F36" s="347"/>
      <c r="G36" s="70">
        <v>113000</v>
      </c>
      <c r="H36" s="70"/>
      <c r="I36" s="70"/>
      <c r="J36" s="70"/>
      <c r="K36" s="71">
        <f>G36/'34'!N36*100</f>
        <v>64.1637140001817</v>
      </c>
      <c r="L36" s="71"/>
      <c r="M36" s="71"/>
      <c r="N36" s="294" t="s">
        <v>96</v>
      </c>
      <c r="O36" s="295"/>
      <c r="P36" s="278" t="s">
        <v>91</v>
      </c>
      <c r="Q36" s="279"/>
      <c r="R36" s="278" t="s">
        <v>91</v>
      </c>
      <c r="S36" s="279"/>
      <c r="T36" s="278" t="s">
        <v>91</v>
      </c>
      <c r="U36" s="279"/>
      <c r="V36" s="278" t="s">
        <v>91</v>
      </c>
      <c r="W36" s="279"/>
      <c r="X36" s="278" t="s">
        <v>91</v>
      </c>
      <c r="Y36" s="279"/>
      <c r="Z36" s="278" t="s">
        <v>91</v>
      </c>
      <c r="AA36" s="279"/>
      <c r="AB36" s="278" t="s">
        <v>91</v>
      </c>
      <c r="AC36" s="279"/>
      <c r="AD36" s="278" t="s">
        <v>91</v>
      </c>
      <c r="AE36" s="279"/>
      <c r="AF36" s="286" t="s">
        <v>104</v>
      </c>
      <c r="AG36" s="287"/>
      <c r="AQ36" s="46"/>
    </row>
    <row r="37" spans="1:43" s="20" customFormat="1" ht="24" customHeight="1">
      <c r="A37" s="116" t="s">
        <v>89</v>
      </c>
      <c r="B37" s="117"/>
      <c r="C37" s="117"/>
      <c r="D37" s="117"/>
      <c r="E37" s="117"/>
      <c r="F37" s="118"/>
      <c r="G37" s="316">
        <f>G39+G42</f>
        <v>22000</v>
      </c>
      <c r="H37" s="316"/>
      <c r="I37" s="316"/>
      <c r="J37" s="316"/>
      <c r="K37" s="317" t="s">
        <v>91</v>
      </c>
      <c r="L37" s="318"/>
      <c r="M37" s="319"/>
      <c r="N37" s="294">
        <v>38.624838650193624</v>
      </c>
      <c r="O37" s="295"/>
      <c r="P37" s="296">
        <v>35.696339664392404</v>
      </c>
      <c r="Q37" s="297"/>
      <c r="R37" s="298">
        <v>33.77973446431864</v>
      </c>
      <c r="S37" s="299"/>
      <c r="T37" s="298">
        <v>0.5186243776507468</v>
      </c>
      <c r="U37" s="299"/>
      <c r="V37" s="300">
        <v>0.7122441453070256</v>
      </c>
      <c r="W37" s="301"/>
      <c r="X37" s="298">
        <v>0</v>
      </c>
      <c r="Y37" s="299"/>
      <c r="Z37" s="290">
        <v>0.04609994468006638</v>
      </c>
      <c r="AA37" s="291"/>
      <c r="AB37" s="290">
        <v>0</v>
      </c>
      <c r="AC37" s="291"/>
      <c r="AD37" s="290">
        <v>48.250507099391484</v>
      </c>
      <c r="AE37" s="291"/>
      <c r="AF37" s="286">
        <v>25.354969574036513</v>
      </c>
      <c r="AG37" s="287"/>
      <c r="AQ37" s="46"/>
    </row>
    <row r="38" spans="1:43" ht="24" customHeight="1">
      <c r="A38" s="342" t="s">
        <v>22</v>
      </c>
      <c r="B38" s="341"/>
      <c r="C38" s="341"/>
      <c r="D38" s="341"/>
      <c r="E38" s="341"/>
      <c r="F38" s="341"/>
      <c r="G38" s="70" t="s">
        <v>91</v>
      </c>
      <c r="H38" s="70"/>
      <c r="I38" s="70"/>
      <c r="J38" s="70"/>
      <c r="K38" s="71" t="s">
        <v>91</v>
      </c>
      <c r="L38" s="71"/>
      <c r="M38" s="71"/>
      <c r="N38" s="294" t="s">
        <v>96</v>
      </c>
      <c r="O38" s="295"/>
      <c r="P38" s="278" t="s">
        <v>91</v>
      </c>
      <c r="Q38" s="279"/>
      <c r="R38" s="278" t="s">
        <v>91</v>
      </c>
      <c r="S38" s="279"/>
      <c r="T38" s="278" t="s">
        <v>91</v>
      </c>
      <c r="U38" s="279"/>
      <c r="V38" s="278" t="s">
        <v>91</v>
      </c>
      <c r="W38" s="279"/>
      <c r="X38" s="278" t="s">
        <v>91</v>
      </c>
      <c r="Y38" s="279"/>
      <c r="Z38" s="278" t="s">
        <v>91</v>
      </c>
      <c r="AA38" s="279"/>
      <c r="AB38" s="278" t="s">
        <v>91</v>
      </c>
      <c r="AC38" s="279"/>
      <c r="AD38" s="278" t="s">
        <v>91</v>
      </c>
      <c r="AE38" s="279"/>
      <c r="AF38" s="286" t="s">
        <v>104</v>
      </c>
      <c r="AG38" s="287"/>
      <c r="AQ38" s="46"/>
    </row>
    <row r="39" spans="1:43" s="8" customFormat="1" ht="24" customHeight="1">
      <c r="A39" s="151" t="s">
        <v>6</v>
      </c>
      <c r="B39" s="152"/>
      <c r="C39" s="152"/>
      <c r="D39" s="152"/>
      <c r="E39" s="106" t="s">
        <v>94</v>
      </c>
      <c r="F39" s="107"/>
      <c r="G39" s="70">
        <v>1000</v>
      </c>
      <c r="H39" s="70"/>
      <c r="I39" s="70"/>
      <c r="J39" s="70"/>
      <c r="K39" s="71" t="s">
        <v>91</v>
      </c>
      <c r="L39" s="71"/>
      <c r="M39" s="71"/>
      <c r="N39" s="67">
        <v>4.498327450146926</v>
      </c>
      <c r="O39" s="69"/>
      <c r="P39" s="278">
        <v>1.6208024543051986</v>
      </c>
      <c r="Q39" s="279"/>
      <c r="R39" s="280">
        <v>1.1199615590752001</v>
      </c>
      <c r="S39" s="281"/>
      <c r="T39" s="280">
        <v>0.8316546230756436</v>
      </c>
      <c r="U39" s="281"/>
      <c r="V39" s="288">
        <v>1.1421390156905507</v>
      </c>
      <c r="W39" s="289"/>
      <c r="X39" s="280">
        <v>0</v>
      </c>
      <c r="Y39" s="281"/>
      <c r="Z39" s="284">
        <v>0.07392485538450166</v>
      </c>
      <c r="AA39" s="285"/>
      <c r="AB39" s="292">
        <v>0</v>
      </c>
      <c r="AC39" s="293"/>
      <c r="AD39" s="302">
        <v>0</v>
      </c>
      <c r="AE39" s="303"/>
      <c r="AF39" s="286">
        <v>1.8481213846125413</v>
      </c>
      <c r="AG39" s="287"/>
      <c r="AQ39" s="46"/>
    </row>
    <row r="40" spans="1:43" ht="24" customHeight="1">
      <c r="A40" s="104" t="s">
        <v>23</v>
      </c>
      <c r="B40" s="105"/>
      <c r="C40" s="105"/>
      <c r="D40" s="105"/>
      <c r="E40" s="106" t="s">
        <v>94</v>
      </c>
      <c r="F40" s="107"/>
      <c r="G40" s="70" t="s">
        <v>91</v>
      </c>
      <c r="H40" s="70"/>
      <c r="I40" s="70"/>
      <c r="J40" s="70"/>
      <c r="K40" s="71" t="s">
        <v>91</v>
      </c>
      <c r="L40" s="71"/>
      <c r="M40" s="71"/>
      <c r="N40" s="67">
        <v>94.82168255807828</v>
      </c>
      <c r="O40" s="69"/>
      <c r="P40" s="278">
        <v>91.50819153979877</v>
      </c>
      <c r="Q40" s="279"/>
      <c r="R40" s="280">
        <v>86.78291102565453</v>
      </c>
      <c r="S40" s="281"/>
      <c r="T40" s="325" t="s">
        <v>91</v>
      </c>
      <c r="U40" s="325"/>
      <c r="V40" s="103" t="s">
        <v>91</v>
      </c>
      <c r="W40" s="103"/>
      <c r="X40" s="103" t="s">
        <v>91</v>
      </c>
      <c r="Y40" s="103"/>
      <c r="Z40" s="103" t="s">
        <v>91</v>
      </c>
      <c r="AA40" s="103"/>
      <c r="AB40" s="103" t="s">
        <v>91</v>
      </c>
      <c r="AC40" s="103"/>
      <c r="AD40" s="103" t="s">
        <v>91</v>
      </c>
      <c r="AE40" s="103"/>
      <c r="AF40" s="286" t="s">
        <v>104</v>
      </c>
      <c r="AG40" s="287"/>
      <c r="AQ40" s="46"/>
    </row>
    <row r="41" spans="1:43" ht="24" customHeight="1">
      <c r="A41" s="104" t="s">
        <v>24</v>
      </c>
      <c r="B41" s="105"/>
      <c r="C41" s="105"/>
      <c r="D41" s="105"/>
      <c r="E41" s="106" t="s">
        <v>95</v>
      </c>
      <c r="F41" s="107"/>
      <c r="G41" s="70" t="s">
        <v>91</v>
      </c>
      <c r="H41" s="70"/>
      <c r="I41" s="70"/>
      <c r="J41" s="70"/>
      <c r="K41" s="71" t="s">
        <v>91</v>
      </c>
      <c r="L41" s="71"/>
      <c r="M41" s="71"/>
      <c r="N41" s="67">
        <v>95.64200058496637</v>
      </c>
      <c r="O41" s="69"/>
      <c r="P41" s="278">
        <v>93.04621234279028</v>
      </c>
      <c r="Q41" s="279"/>
      <c r="R41" s="280">
        <v>89.42673296285464</v>
      </c>
      <c r="S41" s="281"/>
      <c r="T41" s="325" t="s">
        <v>91</v>
      </c>
      <c r="U41" s="325"/>
      <c r="V41" s="103" t="s">
        <v>91</v>
      </c>
      <c r="W41" s="103"/>
      <c r="X41" s="103" t="s">
        <v>91</v>
      </c>
      <c r="Y41" s="103"/>
      <c r="Z41" s="103" t="s">
        <v>91</v>
      </c>
      <c r="AA41" s="103"/>
      <c r="AB41" s="103" t="s">
        <v>91</v>
      </c>
      <c r="AC41" s="103"/>
      <c r="AD41" s="103" t="s">
        <v>91</v>
      </c>
      <c r="AE41" s="103"/>
      <c r="AF41" s="286" t="s">
        <v>104</v>
      </c>
      <c r="AG41" s="287"/>
      <c r="AQ41" s="46"/>
    </row>
    <row r="42" spans="1:43" ht="24" customHeight="1">
      <c r="A42" s="104" t="s">
        <v>20</v>
      </c>
      <c r="B42" s="105"/>
      <c r="C42" s="105"/>
      <c r="D42" s="105"/>
      <c r="E42" s="106" t="s">
        <v>95</v>
      </c>
      <c r="F42" s="107"/>
      <c r="G42" s="70">
        <v>21000</v>
      </c>
      <c r="H42" s="70"/>
      <c r="I42" s="70"/>
      <c r="J42" s="70"/>
      <c r="K42" s="71" t="s">
        <v>91</v>
      </c>
      <c r="L42" s="71"/>
      <c r="M42" s="71"/>
      <c r="N42" s="67" t="s">
        <v>96</v>
      </c>
      <c r="O42" s="69"/>
      <c r="P42" s="278" t="s">
        <v>91</v>
      </c>
      <c r="Q42" s="279"/>
      <c r="R42" s="278" t="s">
        <v>91</v>
      </c>
      <c r="S42" s="279"/>
      <c r="T42" s="282" t="s">
        <v>91</v>
      </c>
      <c r="U42" s="283"/>
      <c r="V42" s="278" t="s">
        <v>91</v>
      </c>
      <c r="W42" s="279"/>
      <c r="X42" s="278" t="s">
        <v>91</v>
      </c>
      <c r="Y42" s="279"/>
      <c r="Z42" s="278" t="s">
        <v>91</v>
      </c>
      <c r="AA42" s="279"/>
      <c r="AB42" s="278" t="s">
        <v>91</v>
      </c>
      <c r="AC42" s="279"/>
      <c r="AD42" s="278" t="s">
        <v>91</v>
      </c>
      <c r="AE42" s="279"/>
      <c r="AF42" s="286" t="s">
        <v>104</v>
      </c>
      <c r="AG42" s="287"/>
      <c r="AQ42" s="46"/>
    </row>
    <row r="43" spans="1:43" ht="24" customHeight="1">
      <c r="A43" s="348" t="s">
        <v>26</v>
      </c>
      <c r="B43" s="349"/>
      <c r="C43" s="349"/>
      <c r="D43" s="349"/>
      <c r="E43" s="349"/>
      <c r="F43" s="15" t="s">
        <v>29</v>
      </c>
      <c r="G43" s="320">
        <f>G7+G34+G37</f>
        <v>100600000</v>
      </c>
      <c r="H43" s="321"/>
      <c r="I43" s="321"/>
      <c r="J43" s="322"/>
      <c r="K43" s="277">
        <f>G43/'34'!N43*100</f>
        <v>79.93466779096445</v>
      </c>
      <c r="L43" s="277"/>
      <c r="M43" s="277"/>
      <c r="N43" s="294">
        <v>94.55525222695165</v>
      </c>
      <c r="O43" s="295"/>
      <c r="P43" s="296">
        <v>78.98142840059853</v>
      </c>
      <c r="Q43" s="297"/>
      <c r="R43" s="298">
        <v>81.05066361791451</v>
      </c>
      <c r="S43" s="299"/>
      <c r="T43" s="298">
        <v>82.94221740942508</v>
      </c>
      <c r="U43" s="299"/>
      <c r="V43" s="300">
        <v>84.42939557065549</v>
      </c>
      <c r="W43" s="301"/>
      <c r="X43" s="298">
        <v>87.90203180442545</v>
      </c>
      <c r="Y43" s="299"/>
      <c r="Z43" s="290">
        <v>106.29823768863331</v>
      </c>
      <c r="AA43" s="291"/>
      <c r="AB43" s="290">
        <v>100.71341213517732</v>
      </c>
      <c r="AC43" s="291"/>
      <c r="AD43" s="290">
        <v>88.5731996570554</v>
      </c>
      <c r="AE43" s="291"/>
      <c r="AF43" s="286">
        <v>80.50493141119888</v>
      </c>
      <c r="AG43" s="287"/>
      <c r="AQ43" s="46"/>
    </row>
    <row r="44" spans="1:43" s="8" customFormat="1" ht="24" customHeight="1">
      <c r="A44" s="342" t="s">
        <v>27</v>
      </c>
      <c r="B44" s="341"/>
      <c r="C44" s="341"/>
      <c r="D44" s="341"/>
      <c r="E44" s="341"/>
      <c r="F44" s="14" t="s">
        <v>28</v>
      </c>
      <c r="G44" s="70" t="s">
        <v>91</v>
      </c>
      <c r="H44" s="70"/>
      <c r="I44" s="70"/>
      <c r="J44" s="70"/>
      <c r="K44" s="71" t="s">
        <v>91</v>
      </c>
      <c r="L44" s="71"/>
      <c r="M44" s="71"/>
      <c r="N44" s="67">
        <v>95.19005262630935</v>
      </c>
      <c r="O44" s="69"/>
      <c r="P44" s="278">
        <v>79.93638414104376</v>
      </c>
      <c r="Q44" s="279"/>
      <c r="R44" s="280">
        <v>81.58176504192758</v>
      </c>
      <c r="S44" s="281"/>
      <c r="T44" s="280">
        <v>83.1715602831886</v>
      </c>
      <c r="U44" s="281"/>
      <c r="V44" s="288">
        <v>84.27665462267852</v>
      </c>
      <c r="W44" s="289"/>
      <c r="X44" s="280">
        <v>87.07904913794242</v>
      </c>
      <c r="Y44" s="281"/>
      <c r="Z44" s="284">
        <v>104.80125559156758</v>
      </c>
      <c r="AA44" s="285"/>
      <c r="AB44" s="284">
        <v>99.41424361276718</v>
      </c>
      <c r="AC44" s="285"/>
      <c r="AD44" s="302">
        <v>87.74713204654775</v>
      </c>
      <c r="AE44" s="303"/>
      <c r="AF44" s="286" t="s">
        <v>104</v>
      </c>
      <c r="AG44" s="287"/>
      <c r="AQ44" s="46"/>
    </row>
    <row r="45" spans="1:43" ht="24" customHeight="1">
      <c r="A45" s="342" t="s">
        <v>34</v>
      </c>
      <c r="B45" s="341"/>
      <c r="C45" s="341"/>
      <c r="D45" s="341"/>
      <c r="E45" s="350" t="s">
        <v>30</v>
      </c>
      <c r="F45" s="350"/>
      <c r="G45" s="70" t="s">
        <v>91</v>
      </c>
      <c r="H45" s="70"/>
      <c r="I45" s="70"/>
      <c r="J45" s="70"/>
      <c r="K45" s="71" t="s">
        <v>91</v>
      </c>
      <c r="L45" s="71"/>
      <c r="M45" s="71"/>
      <c r="N45" s="67" t="s">
        <v>96</v>
      </c>
      <c r="O45" s="69"/>
      <c r="P45" s="278">
        <v>98.80535534512012</v>
      </c>
      <c r="Q45" s="279"/>
      <c r="R45" s="280">
        <v>99.34899493319357</v>
      </c>
      <c r="S45" s="281"/>
      <c r="T45" s="280">
        <v>99.72425325077151</v>
      </c>
      <c r="U45" s="281"/>
      <c r="V45" s="288">
        <v>100.18123755464761</v>
      </c>
      <c r="W45" s="289"/>
      <c r="X45" s="280">
        <v>100.94509836135134</v>
      </c>
      <c r="Y45" s="281"/>
      <c r="Z45" s="284">
        <v>101.42840091811476</v>
      </c>
      <c r="AA45" s="285"/>
      <c r="AB45" s="284">
        <v>101.30682332349737</v>
      </c>
      <c r="AC45" s="285"/>
      <c r="AD45" s="302">
        <v>100.94141835891509</v>
      </c>
      <c r="AE45" s="303"/>
      <c r="AF45" s="286" t="s">
        <v>104</v>
      </c>
      <c r="AG45" s="287"/>
      <c r="AQ45" s="46"/>
    </row>
    <row r="46" spans="1:43" ht="24" customHeight="1">
      <c r="A46" s="342" t="s">
        <v>35</v>
      </c>
      <c r="B46" s="341"/>
      <c r="C46" s="341"/>
      <c r="D46" s="341"/>
      <c r="E46" s="341"/>
      <c r="F46" s="14" t="s">
        <v>39</v>
      </c>
      <c r="G46" s="70">
        <v>133800000</v>
      </c>
      <c r="H46" s="70"/>
      <c r="I46" s="70"/>
      <c r="J46" s="70"/>
      <c r="K46" s="71">
        <f>G46/'34'!N46*100</f>
        <v>94.84809397225902</v>
      </c>
      <c r="L46" s="71"/>
      <c r="M46" s="71"/>
      <c r="N46" s="67">
        <v>94.67433163740031</v>
      </c>
      <c r="O46" s="69"/>
      <c r="P46" s="278">
        <v>95.3483773278616</v>
      </c>
      <c r="Q46" s="279"/>
      <c r="R46" s="280">
        <v>86.88415688670607</v>
      </c>
      <c r="S46" s="281"/>
      <c r="T46" s="280">
        <v>78.6994554278894</v>
      </c>
      <c r="U46" s="281"/>
      <c r="V46" s="288">
        <v>78.59869514089407</v>
      </c>
      <c r="W46" s="289"/>
      <c r="X46" s="280">
        <v>76.8462601699419</v>
      </c>
      <c r="Y46" s="281"/>
      <c r="Z46" s="284">
        <v>75.82412543833857</v>
      </c>
      <c r="AA46" s="285"/>
      <c r="AB46" s="284">
        <v>75.70353121823184</v>
      </c>
      <c r="AC46" s="285"/>
      <c r="AD46" s="302">
        <v>70.56882436504046</v>
      </c>
      <c r="AE46" s="303"/>
      <c r="AF46" s="286">
        <v>71.80335643018698</v>
      </c>
      <c r="AG46" s="287"/>
      <c r="AQ46" s="46"/>
    </row>
    <row r="47" spans="1:43" s="8" customFormat="1" ht="24" customHeight="1">
      <c r="A47" s="342" t="s">
        <v>36</v>
      </c>
      <c r="B47" s="341"/>
      <c r="C47" s="341"/>
      <c r="D47" s="341"/>
      <c r="E47" s="341"/>
      <c r="F47" s="14" t="s">
        <v>31</v>
      </c>
      <c r="G47" s="70">
        <v>14050000</v>
      </c>
      <c r="H47" s="70"/>
      <c r="I47" s="70"/>
      <c r="J47" s="70"/>
      <c r="K47" s="71">
        <f>G47/'34'!N47*100</f>
        <v>724.1913411456655</v>
      </c>
      <c r="L47" s="71"/>
      <c r="M47" s="71"/>
      <c r="N47" s="67">
        <v>100.0745876939144</v>
      </c>
      <c r="O47" s="69"/>
      <c r="P47" s="278">
        <v>104.71425502056091</v>
      </c>
      <c r="Q47" s="279"/>
      <c r="R47" s="280">
        <v>132.64860425143056</v>
      </c>
      <c r="S47" s="281"/>
      <c r="T47" s="280">
        <v>309.7617409325298</v>
      </c>
      <c r="U47" s="281"/>
      <c r="V47" s="288">
        <v>659.396893561933</v>
      </c>
      <c r="W47" s="289"/>
      <c r="X47" s="326">
        <v>1837.5698962163572</v>
      </c>
      <c r="Y47" s="327"/>
      <c r="Z47" s="284">
        <v>141.01915210722134</v>
      </c>
      <c r="AA47" s="285"/>
      <c r="AB47" s="284">
        <v>131.9117703052588</v>
      </c>
      <c r="AC47" s="285"/>
      <c r="AD47" s="302">
        <v>552.938360784143</v>
      </c>
      <c r="AE47" s="303"/>
      <c r="AF47" s="286">
        <v>955.2936185026435</v>
      </c>
      <c r="AG47" s="287"/>
      <c r="AQ47" s="46"/>
    </row>
    <row r="48" spans="1:43" ht="24" customHeight="1">
      <c r="A48" s="342" t="s">
        <v>41</v>
      </c>
      <c r="B48" s="341"/>
      <c r="C48" s="341"/>
      <c r="D48" s="350" t="s">
        <v>40</v>
      </c>
      <c r="E48" s="350"/>
      <c r="F48" s="350"/>
      <c r="G48" s="70">
        <f>SUM(G43+G46+G47)</f>
        <v>248450000</v>
      </c>
      <c r="H48" s="70"/>
      <c r="I48" s="70"/>
      <c r="J48" s="70"/>
      <c r="K48" s="71">
        <f>G48/'34'!N48*100</f>
        <v>92.40850053020237</v>
      </c>
      <c r="L48" s="71"/>
      <c r="M48" s="71"/>
      <c r="N48" s="67">
        <v>94.65214989447422</v>
      </c>
      <c r="O48" s="69"/>
      <c r="P48" s="278">
        <v>88.85340597271889</v>
      </c>
      <c r="Q48" s="279"/>
      <c r="R48" s="280">
        <v>84.76872516749737</v>
      </c>
      <c r="S48" s="281"/>
      <c r="T48" s="280">
        <v>81.48106603577938</v>
      </c>
      <c r="U48" s="281"/>
      <c r="V48" s="288">
        <v>83.65928332891667</v>
      </c>
      <c r="W48" s="289"/>
      <c r="X48" s="280">
        <v>89.5427356157022</v>
      </c>
      <c r="Y48" s="281"/>
      <c r="Z48" s="284">
        <v>88.3058734636146</v>
      </c>
      <c r="AA48" s="285"/>
      <c r="AB48" s="284">
        <v>85.9599214839595</v>
      </c>
      <c r="AC48" s="285"/>
      <c r="AD48" s="302">
        <v>80.03026623302704</v>
      </c>
      <c r="AE48" s="303"/>
      <c r="AF48" s="286">
        <v>79.43427450026626</v>
      </c>
      <c r="AG48" s="287"/>
      <c r="AQ48" s="46"/>
    </row>
    <row r="49" spans="1:43" ht="24" customHeight="1">
      <c r="A49" s="342" t="s">
        <v>37</v>
      </c>
      <c r="B49" s="341"/>
      <c r="C49" s="341"/>
      <c r="D49" s="341"/>
      <c r="E49" s="341"/>
      <c r="F49" s="14" t="s">
        <v>32</v>
      </c>
      <c r="G49" s="70">
        <v>465318000</v>
      </c>
      <c r="H49" s="70"/>
      <c r="I49" s="70"/>
      <c r="J49" s="70"/>
      <c r="K49" s="71">
        <f>G49/'34'!N49*100</f>
        <v>102.0087481449151</v>
      </c>
      <c r="L49" s="71"/>
      <c r="M49" s="71"/>
      <c r="N49" s="67">
        <v>97.89240307599498</v>
      </c>
      <c r="O49" s="69"/>
      <c r="P49" s="278">
        <v>92.95856521873999</v>
      </c>
      <c r="Q49" s="279"/>
      <c r="R49" s="280">
        <v>90.87799394448228</v>
      </c>
      <c r="S49" s="281"/>
      <c r="T49" s="280">
        <v>84.67740815874068</v>
      </c>
      <c r="U49" s="281"/>
      <c r="V49" s="288">
        <v>82.02833272823464</v>
      </c>
      <c r="W49" s="289"/>
      <c r="X49" s="280">
        <v>78.94537201781829</v>
      </c>
      <c r="Y49" s="281"/>
      <c r="Z49" s="284">
        <v>77.16590088776772</v>
      </c>
      <c r="AA49" s="285"/>
      <c r="AB49" s="284">
        <v>77.58022167556842</v>
      </c>
      <c r="AC49" s="285"/>
      <c r="AD49" s="302">
        <v>85.51579805058267</v>
      </c>
      <c r="AE49" s="303"/>
      <c r="AF49" s="286">
        <v>79.1386129392974</v>
      </c>
      <c r="AG49" s="287"/>
      <c r="AQ49" s="46"/>
    </row>
    <row r="50" spans="1:43" s="8" customFormat="1" ht="24" customHeight="1">
      <c r="A50" s="342" t="s">
        <v>38</v>
      </c>
      <c r="B50" s="341"/>
      <c r="C50" s="341"/>
      <c r="D50" s="341"/>
      <c r="E50" s="341"/>
      <c r="F50" s="14" t="s">
        <v>33</v>
      </c>
      <c r="G50" s="70">
        <v>465318000</v>
      </c>
      <c r="H50" s="70"/>
      <c r="I50" s="70"/>
      <c r="J50" s="70"/>
      <c r="K50" s="71">
        <f>G50/'34'!N50*100</f>
        <v>102.69305801323554</v>
      </c>
      <c r="L50" s="71"/>
      <c r="M50" s="71"/>
      <c r="N50" s="67">
        <v>97.96791005079157</v>
      </c>
      <c r="O50" s="69"/>
      <c r="P50" s="278">
        <v>93.22388968463338</v>
      </c>
      <c r="Q50" s="279"/>
      <c r="R50" s="280">
        <v>91.38709905947134</v>
      </c>
      <c r="S50" s="281"/>
      <c r="T50" s="280">
        <v>85.38009607060559</v>
      </c>
      <c r="U50" s="281"/>
      <c r="V50" s="288">
        <v>82.80098358962842</v>
      </c>
      <c r="W50" s="289"/>
      <c r="X50" s="280">
        <v>79.71923323042274</v>
      </c>
      <c r="Y50" s="281"/>
      <c r="Z50" s="284">
        <v>77.88496668129703</v>
      </c>
      <c r="AA50" s="285"/>
      <c r="AB50" s="284">
        <v>78.36228666741081</v>
      </c>
      <c r="AC50" s="285"/>
      <c r="AD50" s="302">
        <v>86.07106581996156</v>
      </c>
      <c r="AE50" s="303"/>
      <c r="AF50" s="286">
        <v>80.47262850786213</v>
      </c>
      <c r="AG50" s="287"/>
      <c r="AQ50" s="46"/>
    </row>
    <row r="51" spans="1:43" ht="10.5" customHeight="1">
      <c r="A51" s="351" t="s">
        <v>47</v>
      </c>
      <c r="B51" s="352"/>
      <c r="C51" s="357" t="s">
        <v>44</v>
      </c>
      <c r="D51" s="358"/>
      <c r="E51" s="350" t="s">
        <v>42</v>
      </c>
      <c r="F51" s="350"/>
      <c r="G51" s="103">
        <f>SUM(G43/G49)*100</f>
        <v>21.61962356925801</v>
      </c>
      <c r="H51" s="103"/>
      <c r="I51" s="103"/>
      <c r="J51" s="103"/>
      <c r="K51" s="103">
        <f>G51/'34'!N51*100</f>
        <v>78.36060067849094</v>
      </c>
      <c r="L51" s="103"/>
      <c r="M51" s="103"/>
      <c r="N51" s="328" t="s">
        <v>96</v>
      </c>
      <c r="O51" s="329"/>
      <c r="P51" s="328" t="s">
        <v>96</v>
      </c>
      <c r="Q51" s="329"/>
      <c r="R51" s="328" t="s">
        <v>96</v>
      </c>
      <c r="S51" s="329"/>
      <c r="T51" s="328" t="s">
        <v>96</v>
      </c>
      <c r="U51" s="329"/>
      <c r="V51" s="328" t="s">
        <v>96</v>
      </c>
      <c r="W51" s="329"/>
      <c r="X51" s="328" t="s">
        <v>96</v>
      </c>
      <c r="Y51" s="329"/>
      <c r="Z51" s="328" t="s">
        <v>96</v>
      </c>
      <c r="AA51" s="329"/>
      <c r="AB51" s="328" t="s">
        <v>96</v>
      </c>
      <c r="AC51" s="329"/>
      <c r="AD51" s="328" t="s">
        <v>96</v>
      </c>
      <c r="AE51" s="329"/>
      <c r="AF51" s="328" t="s">
        <v>96</v>
      </c>
      <c r="AG51" s="329"/>
      <c r="AQ51" s="46"/>
    </row>
    <row r="52" spans="1:43" ht="10.5" customHeight="1">
      <c r="A52" s="353"/>
      <c r="B52" s="354"/>
      <c r="C52" s="359"/>
      <c r="D52" s="360"/>
      <c r="E52" s="350" t="s">
        <v>43</v>
      </c>
      <c r="F52" s="350"/>
      <c r="G52" s="103"/>
      <c r="H52" s="103"/>
      <c r="I52" s="103"/>
      <c r="J52" s="103"/>
      <c r="K52" s="103" t="e">
        <f>G52/'34'!N52*100</f>
        <v>#DIV/0!</v>
      </c>
      <c r="L52" s="103"/>
      <c r="M52" s="103"/>
      <c r="N52" s="332"/>
      <c r="O52" s="333"/>
      <c r="P52" s="332"/>
      <c r="Q52" s="333"/>
      <c r="R52" s="332"/>
      <c r="S52" s="333"/>
      <c r="T52" s="332"/>
      <c r="U52" s="333"/>
      <c r="V52" s="332"/>
      <c r="W52" s="333"/>
      <c r="X52" s="332"/>
      <c r="Y52" s="333"/>
      <c r="Z52" s="332"/>
      <c r="AA52" s="333"/>
      <c r="AB52" s="332"/>
      <c r="AC52" s="333"/>
      <c r="AD52" s="332"/>
      <c r="AE52" s="333"/>
      <c r="AF52" s="332"/>
      <c r="AG52" s="333"/>
      <c r="AQ52" s="46"/>
    </row>
    <row r="53" spans="1:43" ht="10.5" customHeight="1">
      <c r="A53" s="353"/>
      <c r="B53" s="354"/>
      <c r="C53" s="361" t="s">
        <v>46</v>
      </c>
      <c r="D53" s="352"/>
      <c r="E53" s="363" t="s">
        <v>45</v>
      </c>
      <c r="F53" s="363"/>
      <c r="G53" s="103">
        <f>SUM(G48/G49)*100</f>
        <v>53.39359319862975</v>
      </c>
      <c r="H53" s="103"/>
      <c r="I53" s="103"/>
      <c r="J53" s="103"/>
      <c r="K53" s="70">
        <f>G53/'34'!N53*100</f>
        <v>90.58879969679221</v>
      </c>
      <c r="L53" s="70"/>
      <c r="M53" s="70"/>
      <c r="N53" s="328" t="s">
        <v>96</v>
      </c>
      <c r="O53" s="329"/>
      <c r="P53" s="328" t="s">
        <v>96</v>
      </c>
      <c r="Q53" s="329"/>
      <c r="R53" s="328" t="s">
        <v>96</v>
      </c>
      <c r="S53" s="329"/>
      <c r="T53" s="328" t="s">
        <v>96</v>
      </c>
      <c r="U53" s="329"/>
      <c r="V53" s="328" t="s">
        <v>96</v>
      </c>
      <c r="W53" s="329"/>
      <c r="X53" s="328" t="s">
        <v>96</v>
      </c>
      <c r="Y53" s="329"/>
      <c r="Z53" s="328" t="s">
        <v>96</v>
      </c>
      <c r="AA53" s="329"/>
      <c r="AB53" s="328" t="s">
        <v>96</v>
      </c>
      <c r="AC53" s="329"/>
      <c r="AD53" s="328" t="s">
        <v>96</v>
      </c>
      <c r="AE53" s="329"/>
      <c r="AF53" s="328" t="s">
        <v>96</v>
      </c>
      <c r="AG53" s="329"/>
      <c r="AQ53" s="46"/>
    </row>
    <row r="54" spans="1:43" s="8" customFormat="1" ht="10.5" customHeight="1" thickBot="1">
      <c r="A54" s="355"/>
      <c r="B54" s="356"/>
      <c r="C54" s="362"/>
      <c r="D54" s="356"/>
      <c r="E54" s="364" t="s">
        <v>43</v>
      </c>
      <c r="F54" s="364"/>
      <c r="G54" s="182"/>
      <c r="H54" s="182"/>
      <c r="I54" s="182"/>
      <c r="J54" s="182"/>
      <c r="K54" s="183" t="e">
        <f>G54/'34'!N54*100</f>
        <v>#DIV/0!</v>
      </c>
      <c r="L54" s="183"/>
      <c r="M54" s="183"/>
      <c r="N54" s="330"/>
      <c r="O54" s="331"/>
      <c r="P54" s="330"/>
      <c r="Q54" s="331"/>
      <c r="R54" s="330"/>
      <c r="S54" s="331"/>
      <c r="T54" s="330"/>
      <c r="U54" s="331"/>
      <c r="V54" s="330"/>
      <c r="W54" s="331"/>
      <c r="X54" s="330"/>
      <c r="Y54" s="331"/>
      <c r="Z54" s="330"/>
      <c r="AA54" s="331"/>
      <c r="AB54" s="330"/>
      <c r="AC54" s="331"/>
      <c r="AD54" s="330"/>
      <c r="AE54" s="331"/>
      <c r="AF54" s="330"/>
      <c r="AG54" s="331"/>
      <c r="AQ54" s="46"/>
    </row>
    <row r="55" spans="1:29" ht="13.5">
      <c r="A55" s="2"/>
      <c r="B55" s="2"/>
      <c r="C55" s="2"/>
      <c r="D55" s="2"/>
      <c r="E55" s="2"/>
      <c r="F55" s="3"/>
      <c r="G55" s="27"/>
      <c r="H55" s="27"/>
      <c r="I55" s="27"/>
      <c r="J55" s="27"/>
      <c r="K55" s="27"/>
      <c r="L55" s="27"/>
      <c r="M55" s="27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6"/>
      <c r="AC55" s="7"/>
    </row>
    <row r="56" spans="1:29" ht="13.5">
      <c r="A56" s="2"/>
      <c r="B56" s="2"/>
      <c r="C56" s="2"/>
      <c r="D56" s="2"/>
      <c r="E56" s="2"/>
      <c r="F56" s="3"/>
      <c r="G56" s="27"/>
      <c r="H56" s="27"/>
      <c r="I56" s="27"/>
      <c r="J56" s="27"/>
      <c r="K56" s="27"/>
      <c r="L56" s="27"/>
      <c r="M56" s="27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6"/>
      <c r="AC56" s="7"/>
    </row>
    <row r="57" spans="7:13" ht="13.5">
      <c r="G57" s="20"/>
      <c r="H57" s="20"/>
      <c r="I57" s="20"/>
      <c r="J57" s="20"/>
      <c r="K57" s="20"/>
      <c r="L57" s="20"/>
      <c r="M57" s="20"/>
    </row>
    <row r="58" spans="7:13" ht="13.5">
      <c r="G58" s="20"/>
      <c r="H58" s="20"/>
      <c r="I58" s="20"/>
      <c r="J58" s="20"/>
      <c r="K58" s="20"/>
      <c r="L58" s="20"/>
      <c r="M58" s="20"/>
    </row>
    <row r="59" spans="7:13" ht="13.5">
      <c r="G59" s="20"/>
      <c r="H59" s="20"/>
      <c r="I59" s="20"/>
      <c r="J59" s="20"/>
      <c r="K59" s="20"/>
      <c r="L59" s="20"/>
      <c r="M59" s="20"/>
    </row>
    <row r="60" spans="7:13" ht="13.5">
      <c r="G60" s="20"/>
      <c r="H60" s="20"/>
      <c r="I60" s="20"/>
      <c r="J60" s="20"/>
      <c r="K60" s="20"/>
      <c r="L60" s="20"/>
      <c r="M60" s="20"/>
    </row>
    <row r="61" spans="7:13" ht="13.5">
      <c r="G61" s="20"/>
      <c r="H61" s="20"/>
      <c r="I61" s="20"/>
      <c r="J61" s="20"/>
      <c r="K61" s="20"/>
      <c r="L61" s="20"/>
      <c r="M61" s="20"/>
    </row>
    <row r="62" spans="7:13" ht="13.5">
      <c r="G62" s="20"/>
      <c r="H62" s="20"/>
      <c r="I62" s="20"/>
      <c r="J62" s="20"/>
      <c r="K62" s="20"/>
      <c r="L62" s="20"/>
      <c r="M62" s="20"/>
    </row>
    <row r="63" spans="7:13" ht="13.5">
      <c r="G63" s="20"/>
      <c r="H63" s="20"/>
      <c r="I63" s="20"/>
      <c r="J63" s="20"/>
      <c r="K63" s="20"/>
      <c r="L63" s="20"/>
      <c r="M63" s="20"/>
    </row>
    <row r="64" spans="7:13" ht="13.5">
      <c r="G64" s="20"/>
      <c r="H64" s="20"/>
      <c r="I64" s="20"/>
      <c r="J64" s="20"/>
      <c r="K64" s="20"/>
      <c r="L64" s="20"/>
      <c r="M64" s="20"/>
    </row>
    <row r="65" spans="7:13" ht="13.5">
      <c r="G65" s="20"/>
      <c r="H65" s="20"/>
      <c r="I65" s="20"/>
      <c r="J65" s="20"/>
      <c r="K65" s="20"/>
      <c r="L65" s="20"/>
      <c r="M65" s="20"/>
    </row>
    <row r="66" spans="7:13" ht="13.5">
      <c r="G66" s="20"/>
      <c r="H66" s="20"/>
      <c r="I66" s="20"/>
      <c r="J66" s="20"/>
      <c r="K66" s="20"/>
      <c r="L66" s="20"/>
      <c r="M66" s="20"/>
    </row>
    <row r="67" spans="7:13" ht="13.5">
      <c r="G67" s="20"/>
      <c r="H67" s="20"/>
      <c r="I67" s="20"/>
      <c r="J67" s="20"/>
      <c r="K67" s="20"/>
      <c r="L67" s="20"/>
      <c r="M67" s="20"/>
    </row>
    <row r="68" spans="7:13" ht="13.5">
      <c r="G68" s="20"/>
      <c r="H68" s="20"/>
      <c r="I68" s="20"/>
      <c r="J68" s="20"/>
      <c r="K68" s="20"/>
      <c r="L68" s="20"/>
      <c r="M68" s="20"/>
    </row>
    <row r="69" spans="7:13" ht="13.5">
      <c r="G69" s="20"/>
      <c r="H69" s="20"/>
      <c r="I69" s="20"/>
      <c r="J69" s="20"/>
      <c r="K69" s="20"/>
      <c r="L69" s="20"/>
      <c r="M69" s="20"/>
    </row>
    <row r="70" spans="7:13" ht="13.5">
      <c r="G70" s="20"/>
      <c r="H70" s="20"/>
      <c r="I70" s="20"/>
      <c r="J70" s="20"/>
      <c r="K70" s="20"/>
      <c r="L70" s="20"/>
      <c r="M70" s="20"/>
    </row>
    <row r="71" spans="7:13" ht="13.5">
      <c r="G71" s="20"/>
      <c r="H71" s="20"/>
      <c r="I71" s="20"/>
      <c r="J71" s="20"/>
      <c r="K71" s="20"/>
      <c r="L71" s="20"/>
      <c r="M71" s="20"/>
    </row>
    <row r="72" spans="7:13" ht="13.5">
      <c r="G72" s="20"/>
      <c r="H72" s="20"/>
      <c r="I72" s="20"/>
      <c r="J72" s="20"/>
      <c r="K72" s="20"/>
      <c r="L72" s="20"/>
      <c r="M72" s="20"/>
    </row>
    <row r="73" spans="7:13" ht="13.5">
      <c r="G73" s="20"/>
      <c r="H73" s="20"/>
      <c r="I73" s="20"/>
      <c r="J73" s="20"/>
      <c r="K73" s="20"/>
      <c r="L73" s="20"/>
      <c r="M73" s="20"/>
    </row>
    <row r="74" spans="7:13" ht="13.5">
      <c r="G74" s="20"/>
      <c r="H74" s="20"/>
      <c r="I74" s="20"/>
      <c r="J74" s="20"/>
      <c r="K74" s="20"/>
      <c r="L74" s="20"/>
      <c r="M74" s="20"/>
    </row>
    <row r="75" spans="7:13" ht="13.5">
      <c r="G75" s="20"/>
      <c r="H75" s="20"/>
      <c r="I75" s="20"/>
      <c r="J75" s="20"/>
      <c r="K75" s="20"/>
      <c r="L75" s="20"/>
      <c r="M75" s="20"/>
    </row>
    <row r="76" spans="7:13" ht="13.5">
      <c r="G76" s="20"/>
      <c r="H76" s="20"/>
      <c r="I76" s="20"/>
      <c r="J76" s="20"/>
      <c r="K76" s="20"/>
      <c r="L76" s="20"/>
      <c r="M76" s="20"/>
    </row>
    <row r="77" spans="7:13" ht="13.5">
      <c r="G77" s="20"/>
      <c r="H77" s="20"/>
      <c r="I77" s="20"/>
      <c r="J77" s="20"/>
      <c r="K77" s="20"/>
      <c r="L77" s="20"/>
      <c r="M77" s="20"/>
    </row>
    <row r="78" spans="7:13" ht="13.5">
      <c r="G78" s="20"/>
      <c r="H78" s="20"/>
      <c r="I78" s="20"/>
      <c r="J78" s="20"/>
      <c r="K78" s="20"/>
      <c r="L78" s="20"/>
      <c r="M78" s="20"/>
    </row>
    <row r="79" spans="7:13" ht="13.5">
      <c r="G79" s="20"/>
      <c r="H79" s="20"/>
      <c r="I79" s="20"/>
      <c r="J79" s="20"/>
      <c r="K79" s="20"/>
      <c r="L79" s="20"/>
      <c r="M79" s="20"/>
    </row>
    <row r="80" spans="7:13" ht="13.5">
      <c r="G80" s="20"/>
      <c r="H80" s="20"/>
      <c r="I80" s="20"/>
      <c r="J80" s="20"/>
      <c r="K80" s="20"/>
      <c r="L80" s="20"/>
      <c r="M80" s="20"/>
    </row>
    <row r="81" spans="7:13" ht="13.5">
      <c r="G81" s="20"/>
      <c r="H81" s="20"/>
      <c r="I81" s="20"/>
      <c r="J81" s="20"/>
      <c r="K81" s="20"/>
      <c r="L81" s="20"/>
      <c r="M81" s="20"/>
    </row>
    <row r="82" spans="7:13" ht="13.5">
      <c r="G82" s="20"/>
      <c r="H82" s="20"/>
      <c r="I82" s="20"/>
      <c r="J82" s="20"/>
      <c r="K82" s="20"/>
      <c r="L82" s="20"/>
      <c r="M82" s="20"/>
    </row>
    <row r="83" spans="7:13" ht="13.5">
      <c r="G83" s="20"/>
      <c r="H83" s="20"/>
      <c r="I83" s="20"/>
      <c r="J83" s="20"/>
      <c r="K83" s="20"/>
      <c r="L83" s="20"/>
      <c r="M83" s="20"/>
    </row>
    <row r="84" spans="7:13" ht="13.5">
      <c r="G84" s="20"/>
      <c r="H84" s="20"/>
      <c r="I84" s="20"/>
      <c r="J84" s="20"/>
      <c r="K84" s="20"/>
      <c r="L84" s="20"/>
      <c r="M84" s="20"/>
    </row>
    <row r="85" spans="7:13" ht="13.5">
      <c r="G85" s="20"/>
      <c r="H85" s="20"/>
      <c r="I85" s="20"/>
      <c r="J85" s="20"/>
      <c r="K85" s="20"/>
      <c r="L85" s="20"/>
      <c r="M85" s="20"/>
    </row>
    <row r="86" spans="7:13" ht="13.5">
      <c r="G86" s="20"/>
      <c r="H86" s="20"/>
      <c r="I86" s="20"/>
      <c r="J86" s="20"/>
      <c r="K86" s="20"/>
      <c r="L86" s="20"/>
      <c r="M86" s="20"/>
    </row>
    <row r="87" spans="7:13" ht="13.5">
      <c r="G87" s="20"/>
      <c r="H87" s="20"/>
      <c r="I87" s="20"/>
      <c r="J87" s="20"/>
      <c r="K87" s="20"/>
      <c r="L87" s="20"/>
      <c r="M87" s="20"/>
    </row>
    <row r="88" spans="7:13" ht="13.5">
      <c r="G88" s="20"/>
      <c r="H88" s="20"/>
      <c r="I88" s="20"/>
      <c r="J88" s="20"/>
      <c r="K88" s="20"/>
      <c r="L88" s="20"/>
      <c r="M88" s="20"/>
    </row>
    <row r="89" spans="7:13" ht="13.5">
      <c r="G89" s="20"/>
      <c r="H89" s="20"/>
      <c r="I89" s="20"/>
      <c r="J89" s="20"/>
      <c r="K89" s="20"/>
      <c r="L89" s="20"/>
      <c r="M89" s="20"/>
    </row>
    <row r="90" spans="7:13" ht="13.5">
      <c r="G90" s="20"/>
      <c r="H90" s="20"/>
      <c r="I90" s="20"/>
      <c r="J90" s="20"/>
      <c r="K90" s="20"/>
      <c r="L90" s="20"/>
      <c r="M90" s="20"/>
    </row>
    <row r="91" spans="7:13" ht="13.5">
      <c r="G91" s="20"/>
      <c r="H91" s="20"/>
      <c r="I91" s="20"/>
      <c r="J91" s="20"/>
      <c r="K91" s="20"/>
      <c r="L91" s="20"/>
      <c r="M91" s="20"/>
    </row>
    <row r="92" spans="7:13" ht="13.5">
      <c r="G92" s="20"/>
      <c r="H92" s="20"/>
      <c r="I92" s="20"/>
      <c r="J92" s="20"/>
      <c r="K92" s="20"/>
      <c r="L92" s="20"/>
      <c r="M92" s="20"/>
    </row>
    <row r="93" spans="7:13" ht="13.5">
      <c r="G93" s="20"/>
      <c r="H93" s="20"/>
      <c r="I93" s="20"/>
      <c r="J93" s="20"/>
      <c r="K93" s="20"/>
      <c r="L93" s="20"/>
      <c r="M93" s="20"/>
    </row>
    <row r="94" spans="7:13" ht="13.5">
      <c r="G94" s="20"/>
      <c r="H94" s="20"/>
      <c r="I94" s="20"/>
      <c r="J94" s="20"/>
      <c r="K94" s="20"/>
      <c r="L94" s="20"/>
      <c r="M94" s="20"/>
    </row>
    <row r="95" spans="7:13" ht="13.5">
      <c r="G95" s="20"/>
      <c r="H95" s="20"/>
      <c r="I95" s="20"/>
      <c r="J95" s="20"/>
      <c r="K95" s="20"/>
      <c r="L95" s="20"/>
      <c r="M95" s="20"/>
    </row>
    <row r="96" spans="7:13" ht="13.5">
      <c r="G96" s="20"/>
      <c r="H96" s="20"/>
      <c r="I96" s="20"/>
      <c r="J96" s="20"/>
      <c r="K96" s="20"/>
      <c r="L96" s="20"/>
      <c r="M96" s="20"/>
    </row>
    <row r="97" spans="7:13" ht="13.5">
      <c r="G97" s="20"/>
      <c r="H97" s="20"/>
      <c r="I97" s="20"/>
      <c r="J97" s="20"/>
      <c r="K97" s="20"/>
      <c r="L97" s="20"/>
      <c r="M97" s="20"/>
    </row>
    <row r="98" spans="7:13" ht="13.5">
      <c r="G98" s="20"/>
      <c r="H98" s="20"/>
      <c r="I98" s="20"/>
      <c r="J98" s="20"/>
      <c r="K98" s="20"/>
      <c r="L98" s="20"/>
      <c r="M98" s="20"/>
    </row>
    <row r="99" spans="7:13" ht="13.5">
      <c r="G99" s="20"/>
      <c r="H99" s="20"/>
      <c r="I99" s="20"/>
      <c r="J99" s="20"/>
      <c r="K99" s="20"/>
      <c r="L99" s="20"/>
      <c r="M99" s="20"/>
    </row>
    <row r="100" spans="7:13" ht="13.5">
      <c r="G100" s="20"/>
      <c r="H100" s="20"/>
      <c r="I100" s="20"/>
      <c r="J100" s="20"/>
      <c r="K100" s="20"/>
      <c r="L100" s="20"/>
      <c r="M100" s="20"/>
    </row>
    <row r="101" spans="7:13" ht="13.5">
      <c r="G101" s="20"/>
      <c r="H101" s="20"/>
      <c r="I101" s="20"/>
      <c r="J101" s="20"/>
      <c r="K101" s="20"/>
      <c r="L101" s="20"/>
      <c r="M101" s="20"/>
    </row>
    <row r="102" spans="7:13" ht="13.5">
      <c r="G102" s="20"/>
      <c r="H102" s="20"/>
      <c r="I102" s="20"/>
      <c r="J102" s="20"/>
      <c r="K102" s="20"/>
      <c r="L102" s="20"/>
      <c r="M102" s="20"/>
    </row>
    <row r="103" spans="7:13" ht="13.5">
      <c r="G103" s="20"/>
      <c r="H103" s="20"/>
      <c r="I103" s="20"/>
      <c r="J103" s="20"/>
      <c r="K103" s="20"/>
      <c r="L103" s="20"/>
      <c r="M103" s="20"/>
    </row>
    <row r="104" spans="7:13" ht="13.5">
      <c r="G104" s="20"/>
      <c r="H104" s="20"/>
      <c r="I104" s="20"/>
      <c r="J104" s="20"/>
      <c r="K104" s="20"/>
      <c r="L104" s="20"/>
      <c r="M104" s="20"/>
    </row>
    <row r="105" spans="7:13" ht="13.5">
      <c r="G105" s="20"/>
      <c r="H105" s="20"/>
      <c r="I105" s="20"/>
      <c r="J105" s="20"/>
      <c r="K105" s="20"/>
      <c r="L105" s="20"/>
      <c r="M105" s="20"/>
    </row>
    <row r="106" spans="7:13" ht="13.5">
      <c r="G106" s="20"/>
      <c r="H106" s="20"/>
      <c r="I106" s="20"/>
      <c r="J106" s="20"/>
      <c r="K106" s="20"/>
      <c r="L106" s="20"/>
      <c r="M106" s="20"/>
    </row>
    <row r="107" spans="7:13" ht="13.5">
      <c r="G107" s="20"/>
      <c r="H107" s="20"/>
      <c r="I107" s="20"/>
      <c r="J107" s="20"/>
      <c r="K107" s="20"/>
      <c r="L107" s="20"/>
      <c r="M107" s="20"/>
    </row>
    <row r="108" spans="7:13" ht="13.5">
      <c r="G108" s="20"/>
      <c r="H108" s="20"/>
      <c r="I108" s="20"/>
      <c r="J108" s="20"/>
      <c r="K108" s="20"/>
      <c r="L108" s="20"/>
      <c r="M108" s="20"/>
    </row>
    <row r="109" spans="7:13" ht="13.5">
      <c r="G109" s="20"/>
      <c r="H109" s="20"/>
      <c r="I109" s="20"/>
      <c r="J109" s="20"/>
      <c r="K109" s="20"/>
      <c r="L109" s="20"/>
      <c r="M109" s="20"/>
    </row>
    <row r="110" spans="7:13" ht="13.5">
      <c r="G110" s="20"/>
      <c r="H110" s="20"/>
      <c r="I110" s="20"/>
      <c r="J110" s="20"/>
      <c r="K110" s="20"/>
      <c r="L110" s="20"/>
      <c r="M110" s="20"/>
    </row>
    <row r="111" spans="7:13" ht="13.5">
      <c r="G111" s="20"/>
      <c r="H111" s="20"/>
      <c r="I111" s="20"/>
      <c r="J111" s="20"/>
      <c r="K111" s="20"/>
      <c r="L111" s="20"/>
      <c r="M111" s="20"/>
    </row>
    <row r="112" spans="7:13" ht="13.5">
      <c r="G112" s="20"/>
      <c r="H112" s="20"/>
      <c r="I112" s="20"/>
      <c r="J112" s="20"/>
      <c r="K112" s="20"/>
      <c r="L112" s="20"/>
      <c r="M112" s="20"/>
    </row>
    <row r="113" spans="7:13" ht="13.5">
      <c r="G113" s="20"/>
      <c r="H113" s="20"/>
      <c r="I113" s="20"/>
      <c r="J113" s="20"/>
      <c r="K113" s="20"/>
      <c r="L113" s="20"/>
      <c r="M113" s="20"/>
    </row>
  </sheetData>
  <mergeCells count="630">
    <mergeCell ref="AD16:AE16"/>
    <mergeCell ref="AF16:AG16"/>
    <mergeCell ref="AD15:AE15"/>
    <mergeCell ref="AF15:AG15"/>
    <mergeCell ref="R16:S16"/>
    <mergeCell ref="T16:U16"/>
    <mergeCell ref="V16:W16"/>
    <mergeCell ref="X16:Y16"/>
    <mergeCell ref="AF14:AG14"/>
    <mergeCell ref="G15:J15"/>
    <mergeCell ref="K15:M15"/>
    <mergeCell ref="P15:Q15"/>
    <mergeCell ref="R15:S15"/>
    <mergeCell ref="T15:U15"/>
    <mergeCell ref="V15:W15"/>
    <mergeCell ref="X15:Y15"/>
    <mergeCell ref="Z15:AA15"/>
    <mergeCell ref="X14:Y14"/>
    <mergeCell ref="P13:Q13"/>
    <mergeCell ref="R10:S10"/>
    <mergeCell ref="T10:U10"/>
    <mergeCell ref="C12:F12"/>
    <mergeCell ref="G12:J12"/>
    <mergeCell ref="K12:M12"/>
    <mergeCell ref="G11:J11"/>
    <mergeCell ref="N12:O12"/>
    <mergeCell ref="R11:S11"/>
    <mergeCell ref="T11:U11"/>
    <mergeCell ref="A27:F27"/>
    <mergeCell ref="A30:F30"/>
    <mergeCell ref="G16:J16"/>
    <mergeCell ref="P10:Q10"/>
    <mergeCell ref="P11:Q11"/>
    <mergeCell ref="K16:M16"/>
    <mergeCell ref="P16:Q16"/>
    <mergeCell ref="N15:O15"/>
    <mergeCell ref="N16:O16"/>
    <mergeCell ref="P12:Q12"/>
    <mergeCell ref="G10:J10"/>
    <mergeCell ref="K10:M10"/>
    <mergeCell ref="G14:J14"/>
    <mergeCell ref="K14:M14"/>
    <mergeCell ref="K11:M11"/>
    <mergeCell ref="A51:B54"/>
    <mergeCell ref="C51:D52"/>
    <mergeCell ref="E51:F51"/>
    <mergeCell ref="E52:F52"/>
    <mergeCell ref="C53:D54"/>
    <mergeCell ref="E53:F53"/>
    <mergeCell ref="E54:F54"/>
    <mergeCell ref="A48:C48"/>
    <mergeCell ref="D48:F48"/>
    <mergeCell ref="A49:E49"/>
    <mergeCell ref="A50:E50"/>
    <mergeCell ref="A46:E46"/>
    <mergeCell ref="A47:E47"/>
    <mergeCell ref="A43:E43"/>
    <mergeCell ref="A44:E44"/>
    <mergeCell ref="A45:D45"/>
    <mergeCell ref="E45:F45"/>
    <mergeCell ref="A38:F38"/>
    <mergeCell ref="A36:F36"/>
    <mergeCell ref="A37:F37"/>
    <mergeCell ref="A34:F34"/>
    <mergeCell ref="A33:F33"/>
    <mergeCell ref="A28:F28"/>
    <mergeCell ref="A29:F29"/>
    <mergeCell ref="A35:F35"/>
    <mergeCell ref="A32:F32"/>
    <mergeCell ref="A31:F31"/>
    <mergeCell ref="B22:F22"/>
    <mergeCell ref="A25:F25"/>
    <mergeCell ref="A26:F26"/>
    <mergeCell ref="B23:F23"/>
    <mergeCell ref="A24:F24"/>
    <mergeCell ref="B18:F18"/>
    <mergeCell ref="B19:F19"/>
    <mergeCell ref="B20:F20"/>
    <mergeCell ref="A21:F21"/>
    <mergeCell ref="A7:F7"/>
    <mergeCell ref="B9:F9"/>
    <mergeCell ref="A8:F8"/>
    <mergeCell ref="C11:F11"/>
    <mergeCell ref="C10:F10"/>
    <mergeCell ref="A4:C4"/>
    <mergeCell ref="D4:F4"/>
    <mergeCell ref="A5:F5"/>
    <mergeCell ref="A6:C6"/>
    <mergeCell ref="D6:F6"/>
    <mergeCell ref="AF51:AG52"/>
    <mergeCell ref="P53:Q54"/>
    <mergeCell ref="R53:S54"/>
    <mergeCell ref="T53:U54"/>
    <mergeCell ref="V53:W54"/>
    <mergeCell ref="AF53:AG54"/>
    <mergeCell ref="X53:Y54"/>
    <mergeCell ref="Z53:AA54"/>
    <mergeCell ref="V51:W52"/>
    <mergeCell ref="X51:Y52"/>
    <mergeCell ref="AD53:AE54"/>
    <mergeCell ref="AD51:AE52"/>
    <mergeCell ref="N51:O52"/>
    <mergeCell ref="N53:O54"/>
    <mergeCell ref="P51:Q52"/>
    <mergeCell ref="T51:U52"/>
    <mergeCell ref="AB51:AC52"/>
    <mergeCell ref="AB53:AC54"/>
    <mergeCell ref="Z51:AA52"/>
    <mergeCell ref="R51:S52"/>
    <mergeCell ref="AF50:AG50"/>
    <mergeCell ref="AD49:AE49"/>
    <mergeCell ref="AF49:AG49"/>
    <mergeCell ref="V50:W50"/>
    <mergeCell ref="X50:Y50"/>
    <mergeCell ref="Z50:AA50"/>
    <mergeCell ref="AB49:AC49"/>
    <mergeCell ref="N50:O50"/>
    <mergeCell ref="P50:Q50"/>
    <mergeCell ref="R50:S50"/>
    <mergeCell ref="AD50:AE50"/>
    <mergeCell ref="AB50:AC50"/>
    <mergeCell ref="T50:U50"/>
    <mergeCell ref="V49:W49"/>
    <mergeCell ref="X49:Y49"/>
    <mergeCell ref="Z49:AA49"/>
    <mergeCell ref="V48:W48"/>
    <mergeCell ref="X48:Y48"/>
    <mergeCell ref="N49:O49"/>
    <mergeCell ref="P49:Q49"/>
    <mergeCell ref="R49:S49"/>
    <mergeCell ref="T49:U49"/>
    <mergeCell ref="N48:O48"/>
    <mergeCell ref="P48:Q48"/>
    <mergeCell ref="R48:S48"/>
    <mergeCell ref="T48:U48"/>
    <mergeCell ref="AD47:AE47"/>
    <mergeCell ref="AF47:AG47"/>
    <mergeCell ref="Z48:AA48"/>
    <mergeCell ref="AD48:AE48"/>
    <mergeCell ref="AF48:AG48"/>
    <mergeCell ref="N47:O47"/>
    <mergeCell ref="P47:Q47"/>
    <mergeCell ref="R47:S47"/>
    <mergeCell ref="T47:U47"/>
    <mergeCell ref="AF45:AG45"/>
    <mergeCell ref="N46:O46"/>
    <mergeCell ref="P46:Q46"/>
    <mergeCell ref="R46:S46"/>
    <mergeCell ref="T46:U46"/>
    <mergeCell ref="V46:W46"/>
    <mergeCell ref="X46:Y46"/>
    <mergeCell ref="Z46:AA46"/>
    <mergeCell ref="AD46:AE46"/>
    <mergeCell ref="AF46:AG46"/>
    <mergeCell ref="AD44:AE44"/>
    <mergeCell ref="AF44:AG44"/>
    <mergeCell ref="N45:O45"/>
    <mergeCell ref="P45:Q45"/>
    <mergeCell ref="R45:S45"/>
    <mergeCell ref="T45:U45"/>
    <mergeCell ref="V45:W45"/>
    <mergeCell ref="X45:Y45"/>
    <mergeCell ref="Z45:AA45"/>
    <mergeCell ref="AD45:AE45"/>
    <mergeCell ref="AF41:AG41"/>
    <mergeCell ref="N43:O43"/>
    <mergeCell ref="P43:Q43"/>
    <mergeCell ref="R43:S43"/>
    <mergeCell ref="T43:U43"/>
    <mergeCell ref="V43:W43"/>
    <mergeCell ref="X43:Y43"/>
    <mergeCell ref="Z43:AA43"/>
    <mergeCell ref="AD43:AE43"/>
    <mergeCell ref="AF43:AG43"/>
    <mergeCell ref="V41:W41"/>
    <mergeCell ref="X41:Y41"/>
    <mergeCell ref="Z41:AA41"/>
    <mergeCell ref="AD41:AE41"/>
    <mergeCell ref="AB41:AC41"/>
    <mergeCell ref="N41:O41"/>
    <mergeCell ref="P41:Q41"/>
    <mergeCell ref="R41:S41"/>
    <mergeCell ref="T41:U41"/>
    <mergeCell ref="AF40:AG40"/>
    <mergeCell ref="N33:O33"/>
    <mergeCell ref="P33:Q33"/>
    <mergeCell ref="R33:S33"/>
    <mergeCell ref="T33:U33"/>
    <mergeCell ref="V33:W33"/>
    <mergeCell ref="X33:Y33"/>
    <mergeCell ref="Z33:AA33"/>
    <mergeCell ref="AD33:AE33"/>
    <mergeCell ref="AF33:AG33"/>
    <mergeCell ref="V40:W40"/>
    <mergeCell ref="X40:Y40"/>
    <mergeCell ref="Z40:AA40"/>
    <mergeCell ref="AD40:AE40"/>
    <mergeCell ref="AB40:AC40"/>
    <mergeCell ref="N40:O40"/>
    <mergeCell ref="P40:Q40"/>
    <mergeCell ref="R40:S40"/>
    <mergeCell ref="T40:U40"/>
    <mergeCell ref="AF38:AG38"/>
    <mergeCell ref="N39:O39"/>
    <mergeCell ref="P39:Q39"/>
    <mergeCell ref="R39:S39"/>
    <mergeCell ref="T39:U39"/>
    <mergeCell ref="V39:W39"/>
    <mergeCell ref="X39:Y39"/>
    <mergeCell ref="Z39:AA39"/>
    <mergeCell ref="AD39:AE39"/>
    <mergeCell ref="AF39:AG39"/>
    <mergeCell ref="X38:Y38"/>
    <mergeCell ref="Z38:AA38"/>
    <mergeCell ref="AD38:AE38"/>
    <mergeCell ref="AB38:AC38"/>
    <mergeCell ref="P38:Q38"/>
    <mergeCell ref="R38:S38"/>
    <mergeCell ref="T38:U38"/>
    <mergeCell ref="V38:W38"/>
    <mergeCell ref="X35:Y35"/>
    <mergeCell ref="Z35:AA35"/>
    <mergeCell ref="AD35:AE35"/>
    <mergeCell ref="AF35:AG35"/>
    <mergeCell ref="P35:Q35"/>
    <mergeCell ref="R35:S35"/>
    <mergeCell ref="T35:U35"/>
    <mergeCell ref="V35:W35"/>
    <mergeCell ref="AF28:AG28"/>
    <mergeCell ref="N29:O29"/>
    <mergeCell ref="P29:Q29"/>
    <mergeCell ref="R29:S29"/>
    <mergeCell ref="T29:U29"/>
    <mergeCell ref="V29:W29"/>
    <mergeCell ref="X29:Y29"/>
    <mergeCell ref="Z29:AA29"/>
    <mergeCell ref="AD29:AE29"/>
    <mergeCell ref="AF29:AG29"/>
    <mergeCell ref="AF32:AG32"/>
    <mergeCell ref="N28:O28"/>
    <mergeCell ref="P28:Q28"/>
    <mergeCell ref="R28:S28"/>
    <mergeCell ref="T28:U28"/>
    <mergeCell ref="V28:W28"/>
    <mergeCell ref="X28:Y28"/>
    <mergeCell ref="Z28:AA28"/>
    <mergeCell ref="AD28:AE28"/>
    <mergeCell ref="AB28:AC28"/>
    <mergeCell ref="V32:W32"/>
    <mergeCell ref="X32:Y32"/>
    <mergeCell ref="Z32:AA32"/>
    <mergeCell ref="AD32:AE32"/>
    <mergeCell ref="N32:O32"/>
    <mergeCell ref="P32:Q32"/>
    <mergeCell ref="R32:S32"/>
    <mergeCell ref="T32:U32"/>
    <mergeCell ref="AF30:AG30"/>
    <mergeCell ref="N31:O31"/>
    <mergeCell ref="P31:Q31"/>
    <mergeCell ref="R31:S31"/>
    <mergeCell ref="T31:U31"/>
    <mergeCell ref="V31:W31"/>
    <mergeCell ref="X31:Y31"/>
    <mergeCell ref="Z31:AA31"/>
    <mergeCell ref="AD31:AE31"/>
    <mergeCell ref="AF31:AG31"/>
    <mergeCell ref="AB27:AC27"/>
    <mergeCell ref="AF27:AG27"/>
    <mergeCell ref="N30:O30"/>
    <mergeCell ref="P30:Q30"/>
    <mergeCell ref="R30:S30"/>
    <mergeCell ref="T30:U30"/>
    <mergeCell ref="V30:W30"/>
    <mergeCell ref="X30:Y30"/>
    <mergeCell ref="Z30:AA30"/>
    <mergeCell ref="AD30:AE30"/>
    <mergeCell ref="AD26:AE26"/>
    <mergeCell ref="AF26:AG26"/>
    <mergeCell ref="N27:O27"/>
    <mergeCell ref="P27:Q27"/>
    <mergeCell ref="R27:S27"/>
    <mergeCell ref="T27:U27"/>
    <mergeCell ref="V27:W27"/>
    <mergeCell ref="X27:Y27"/>
    <mergeCell ref="Z27:AA27"/>
    <mergeCell ref="AD27:AE27"/>
    <mergeCell ref="N26:O26"/>
    <mergeCell ref="P26:Q26"/>
    <mergeCell ref="R26:S26"/>
    <mergeCell ref="T26:U26"/>
    <mergeCell ref="AD23:AE23"/>
    <mergeCell ref="AF23:AG23"/>
    <mergeCell ref="N25:O25"/>
    <mergeCell ref="P25:Q25"/>
    <mergeCell ref="R25:S25"/>
    <mergeCell ref="T25:U25"/>
    <mergeCell ref="AF25:AG25"/>
    <mergeCell ref="N24:O24"/>
    <mergeCell ref="AD25:AE25"/>
    <mergeCell ref="P24:Q24"/>
    <mergeCell ref="AD22:AE22"/>
    <mergeCell ref="AB22:AC22"/>
    <mergeCell ref="AF22:AG22"/>
    <mergeCell ref="N23:O23"/>
    <mergeCell ref="P23:Q23"/>
    <mergeCell ref="R23:S23"/>
    <mergeCell ref="T23:U23"/>
    <mergeCell ref="V23:W23"/>
    <mergeCell ref="X23:Y23"/>
    <mergeCell ref="Z23:AA23"/>
    <mergeCell ref="AD21:AE21"/>
    <mergeCell ref="AF21:AG21"/>
    <mergeCell ref="AB21:AC21"/>
    <mergeCell ref="N22:O22"/>
    <mergeCell ref="P22:Q22"/>
    <mergeCell ref="R22:S22"/>
    <mergeCell ref="T22:U22"/>
    <mergeCell ref="V22:W22"/>
    <mergeCell ref="X22:Y22"/>
    <mergeCell ref="Z22:AA22"/>
    <mergeCell ref="P21:Q21"/>
    <mergeCell ref="R21:S21"/>
    <mergeCell ref="T21:U21"/>
    <mergeCell ref="X21:Y21"/>
    <mergeCell ref="V21:W21"/>
    <mergeCell ref="AD19:AE19"/>
    <mergeCell ref="AF19:AG19"/>
    <mergeCell ref="N20:O20"/>
    <mergeCell ref="P20:Q20"/>
    <mergeCell ref="R20:S20"/>
    <mergeCell ref="T20:U20"/>
    <mergeCell ref="X20:Y20"/>
    <mergeCell ref="Z20:AA20"/>
    <mergeCell ref="AD20:AE20"/>
    <mergeCell ref="AF20:AG20"/>
    <mergeCell ref="P19:Q19"/>
    <mergeCell ref="R19:S19"/>
    <mergeCell ref="T19:U19"/>
    <mergeCell ref="X19:Y19"/>
    <mergeCell ref="AD17:AE17"/>
    <mergeCell ref="AF17:AG17"/>
    <mergeCell ref="N18:O18"/>
    <mergeCell ref="P18:Q18"/>
    <mergeCell ref="R18:S18"/>
    <mergeCell ref="T18:U18"/>
    <mergeCell ref="X18:Y18"/>
    <mergeCell ref="Z18:AA18"/>
    <mergeCell ref="AD18:AE18"/>
    <mergeCell ref="AF18:AG18"/>
    <mergeCell ref="P17:Q17"/>
    <mergeCell ref="R17:S17"/>
    <mergeCell ref="T17:U17"/>
    <mergeCell ref="X17:Y17"/>
    <mergeCell ref="V17:W17"/>
    <mergeCell ref="X13:Y13"/>
    <mergeCell ref="Z13:AA13"/>
    <mergeCell ref="AD13:AE13"/>
    <mergeCell ref="AF13:AG13"/>
    <mergeCell ref="AB13:AC13"/>
    <mergeCell ref="R13:S13"/>
    <mergeCell ref="T13:U13"/>
    <mergeCell ref="AF7:AG7"/>
    <mergeCell ref="N9:O9"/>
    <mergeCell ref="P9:Q9"/>
    <mergeCell ref="R9:S9"/>
    <mergeCell ref="T9:U9"/>
    <mergeCell ref="V9:W9"/>
    <mergeCell ref="X9:Y9"/>
    <mergeCell ref="Z9:AA9"/>
    <mergeCell ref="AD9:AE9"/>
    <mergeCell ref="AF9:AG9"/>
    <mergeCell ref="T7:U7"/>
    <mergeCell ref="V7:W7"/>
    <mergeCell ref="X7:Y7"/>
    <mergeCell ref="AD7:AE7"/>
    <mergeCell ref="Z8:AA8"/>
    <mergeCell ref="AD8:AE8"/>
    <mergeCell ref="AF8:AG8"/>
    <mergeCell ref="AB7:AC7"/>
    <mergeCell ref="G4:M4"/>
    <mergeCell ref="G5:J5"/>
    <mergeCell ref="G6:J6"/>
    <mergeCell ref="K5:M5"/>
    <mergeCell ref="K6:M6"/>
    <mergeCell ref="K53:M54"/>
    <mergeCell ref="G53:J54"/>
    <mergeCell ref="G51:J52"/>
    <mergeCell ref="K51:M52"/>
    <mergeCell ref="G50:J50"/>
    <mergeCell ref="G48:J48"/>
    <mergeCell ref="G21:J21"/>
    <mergeCell ref="K21:M21"/>
    <mergeCell ref="G32:J32"/>
    <mergeCell ref="G43:J43"/>
    <mergeCell ref="K43:M43"/>
    <mergeCell ref="K48:M48"/>
    <mergeCell ref="K50:M50"/>
    <mergeCell ref="G44:J44"/>
    <mergeCell ref="K44:M44"/>
    <mergeCell ref="G46:J46"/>
    <mergeCell ref="K46:M46"/>
    <mergeCell ref="G49:J49"/>
    <mergeCell ref="K49:M49"/>
    <mergeCell ref="G45:J45"/>
    <mergeCell ref="K45:M45"/>
    <mergeCell ref="G47:J47"/>
    <mergeCell ref="K47:M47"/>
    <mergeCell ref="K36:M36"/>
    <mergeCell ref="G40:J40"/>
    <mergeCell ref="K40:M40"/>
    <mergeCell ref="G41:J41"/>
    <mergeCell ref="K41:M41"/>
    <mergeCell ref="G37:J37"/>
    <mergeCell ref="G28:J28"/>
    <mergeCell ref="K28:M28"/>
    <mergeCell ref="G39:J39"/>
    <mergeCell ref="K39:M39"/>
    <mergeCell ref="G38:J38"/>
    <mergeCell ref="K38:M38"/>
    <mergeCell ref="K37:M37"/>
    <mergeCell ref="G35:J35"/>
    <mergeCell ref="K35:M35"/>
    <mergeCell ref="G36:J36"/>
    <mergeCell ref="G33:J33"/>
    <mergeCell ref="K33:M33"/>
    <mergeCell ref="G30:J30"/>
    <mergeCell ref="K30:M30"/>
    <mergeCell ref="G34:J34"/>
    <mergeCell ref="G27:J27"/>
    <mergeCell ref="K27:M27"/>
    <mergeCell ref="K25:M25"/>
    <mergeCell ref="K34:M34"/>
    <mergeCell ref="G29:J29"/>
    <mergeCell ref="K29:M29"/>
    <mergeCell ref="K32:M32"/>
    <mergeCell ref="G31:J31"/>
    <mergeCell ref="K31:M31"/>
    <mergeCell ref="G22:J22"/>
    <mergeCell ref="K22:M22"/>
    <mergeCell ref="G26:J26"/>
    <mergeCell ref="K26:M26"/>
    <mergeCell ref="G25:J25"/>
    <mergeCell ref="G23:J23"/>
    <mergeCell ref="K23:M23"/>
    <mergeCell ref="G24:J24"/>
    <mergeCell ref="K24:M24"/>
    <mergeCell ref="G7:J7"/>
    <mergeCell ref="K7:M7"/>
    <mergeCell ref="K20:M20"/>
    <mergeCell ref="G17:J17"/>
    <mergeCell ref="K17:M17"/>
    <mergeCell ref="G18:J18"/>
    <mergeCell ref="K18:M18"/>
    <mergeCell ref="G20:J20"/>
    <mergeCell ref="G8:J8"/>
    <mergeCell ref="K8:M8"/>
    <mergeCell ref="AD5:AE6"/>
    <mergeCell ref="G19:J19"/>
    <mergeCell ref="K19:M19"/>
    <mergeCell ref="G13:J13"/>
    <mergeCell ref="G9:J9"/>
    <mergeCell ref="K13:M13"/>
    <mergeCell ref="K9:M9"/>
    <mergeCell ref="N7:O7"/>
    <mergeCell ref="P7:Q7"/>
    <mergeCell ref="R7:S7"/>
    <mergeCell ref="AF5:AG6"/>
    <mergeCell ref="N4:AG4"/>
    <mergeCell ref="N5:O6"/>
    <mergeCell ref="P5:Q6"/>
    <mergeCell ref="R5:S6"/>
    <mergeCell ref="T5:U6"/>
    <mergeCell ref="V5:W6"/>
    <mergeCell ref="X5:Y6"/>
    <mergeCell ref="Z5:AA6"/>
    <mergeCell ref="AB5:AC6"/>
    <mergeCell ref="C13:F13"/>
    <mergeCell ref="B14:F14"/>
    <mergeCell ref="C17:F17"/>
    <mergeCell ref="C15:F15"/>
    <mergeCell ref="C16:F16"/>
    <mergeCell ref="N8:O8"/>
    <mergeCell ref="N10:O10"/>
    <mergeCell ref="N11:O11"/>
    <mergeCell ref="N17:O17"/>
    <mergeCell ref="N19:O19"/>
    <mergeCell ref="N21:O21"/>
    <mergeCell ref="N14:O14"/>
    <mergeCell ref="N13:O13"/>
    <mergeCell ref="P8:Q8"/>
    <mergeCell ref="R8:S8"/>
    <mergeCell ref="V11:W11"/>
    <mergeCell ref="Z11:AA11"/>
    <mergeCell ref="V8:W8"/>
    <mergeCell ref="V10:W10"/>
    <mergeCell ref="T8:U8"/>
    <mergeCell ref="AD11:AE11"/>
    <mergeCell ref="AF11:AG11"/>
    <mergeCell ref="Z10:AA10"/>
    <mergeCell ref="AD10:AE10"/>
    <mergeCell ref="AF10:AG10"/>
    <mergeCell ref="AB11:AC11"/>
    <mergeCell ref="AD12:AE12"/>
    <mergeCell ref="AF12:AG12"/>
    <mergeCell ref="R12:S12"/>
    <mergeCell ref="T12:U12"/>
    <mergeCell ref="V12:W12"/>
    <mergeCell ref="AB12:AC12"/>
    <mergeCell ref="AD14:AE14"/>
    <mergeCell ref="P14:Q14"/>
    <mergeCell ref="R14:S14"/>
    <mergeCell ref="T14:U14"/>
    <mergeCell ref="V14:W14"/>
    <mergeCell ref="AF24:AG24"/>
    <mergeCell ref="N34:O34"/>
    <mergeCell ref="P34:Q34"/>
    <mergeCell ref="R34:S34"/>
    <mergeCell ref="T34:U34"/>
    <mergeCell ref="V34:W34"/>
    <mergeCell ref="X34:Y34"/>
    <mergeCell ref="Z34:AA34"/>
    <mergeCell ref="R24:S24"/>
    <mergeCell ref="T24:U24"/>
    <mergeCell ref="AD34:AE34"/>
    <mergeCell ref="AD24:AE24"/>
    <mergeCell ref="AF34:AG34"/>
    <mergeCell ref="N36:O36"/>
    <mergeCell ref="P36:Q36"/>
    <mergeCell ref="R36:S36"/>
    <mergeCell ref="T36:U36"/>
    <mergeCell ref="V36:W36"/>
    <mergeCell ref="X36:Y36"/>
    <mergeCell ref="Z36:AA36"/>
    <mergeCell ref="AD36:AE36"/>
    <mergeCell ref="N35:O35"/>
    <mergeCell ref="AF37:AG37"/>
    <mergeCell ref="AF36:AG36"/>
    <mergeCell ref="N37:O37"/>
    <mergeCell ref="P37:Q37"/>
    <mergeCell ref="R37:S37"/>
    <mergeCell ref="T37:U37"/>
    <mergeCell ref="V37:W37"/>
    <mergeCell ref="X37:Y37"/>
    <mergeCell ref="AD37:AE37"/>
    <mergeCell ref="G42:J42"/>
    <mergeCell ref="K42:M42"/>
    <mergeCell ref="N42:O42"/>
    <mergeCell ref="P42:Q42"/>
    <mergeCell ref="V42:W42"/>
    <mergeCell ref="X42:Y42"/>
    <mergeCell ref="AB37:AC37"/>
    <mergeCell ref="AB39:AC39"/>
    <mergeCell ref="N38:O38"/>
    <mergeCell ref="A39:D39"/>
    <mergeCell ref="E39:F39"/>
    <mergeCell ref="A40:D40"/>
    <mergeCell ref="E40:F40"/>
    <mergeCell ref="A41:D41"/>
    <mergeCell ref="E41:F41"/>
    <mergeCell ref="A42:D42"/>
    <mergeCell ref="E42:F42"/>
    <mergeCell ref="N44:O44"/>
    <mergeCell ref="P44:Q44"/>
    <mergeCell ref="R44:S44"/>
    <mergeCell ref="T44:U44"/>
    <mergeCell ref="V44:W44"/>
    <mergeCell ref="X44:Y44"/>
    <mergeCell ref="AB47:AC47"/>
    <mergeCell ref="AB48:AC48"/>
    <mergeCell ref="Z44:AA44"/>
    <mergeCell ref="V47:W47"/>
    <mergeCell ref="X47:Y47"/>
    <mergeCell ref="Z47:AA47"/>
    <mergeCell ref="AB43:AC43"/>
    <mergeCell ref="AB44:AC44"/>
    <mergeCell ref="AB45:AC45"/>
    <mergeCell ref="AB46:AC46"/>
    <mergeCell ref="AB36:AC36"/>
    <mergeCell ref="AB29:AC29"/>
    <mergeCell ref="AB30:AC30"/>
    <mergeCell ref="AB31:AC31"/>
    <mergeCell ref="AB32:AC32"/>
    <mergeCell ref="V26:W26"/>
    <mergeCell ref="X26:Y26"/>
    <mergeCell ref="Z26:AA26"/>
    <mergeCell ref="V20:W20"/>
    <mergeCell ref="Z25:AA25"/>
    <mergeCell ref="V24:W24"/>
    <mergeCell ref="V25:W25"/>
    <mergeCell ref="X25:Y25"/>
    <mergeCell ref="Z7:AA7"/>
    <mergeCell ref="Z24:AA24"/>
    <mergeCell ref="Z42:AA42"/>
    <mergeCell ref="Z12:AA12"/>
    <mergeCell ref="Z17:AA17"/>
    <mergeCell ref="Z19:AA19"/>
    <mergeCell ref="Z21:AA21"/>
    <mergeCell ref="Z37:AA37"/>
    <mergeCell ref="Z14:AA14"/>
    <mergeCell ref="Z16:AA16"/>
    <mergeCell ref="AD42:AE42"/>
    <mergeCell ref="AF42:AG42"/>
    <mergeCell ref="AB14:AC14"/>
    <mergeCell ref="AB15:AC15"/>
    <mergeCell ref="AB16:AC16"/>
    <mergeCell ref="AB17:AC17"/>
    <mergeCell ref="AB18:AC18"/>
    <mergeCell ref="AB19:AC19"/>
    <mergeCell ref="AB20:AC20"/>
    <mergeCell ref="AB23:AC23"/>
    <mergeCell ref="AB42:AC42"/>
    <mergeCell ref="AB8:AC8"/>
    <mergeCell ref="AB9:AC9"/>
    <mergeCell ref="AB10:AC10"/>
    <mergeCell ref="AB26:AC26"/>
    <mergeCell ref="AB24:AC24"/>
    <mergeCell ref="AB25:AC25"/>
    <mergeCell ref="AB33:AC33"/>
    <mergeCell ref="AB34:AC34"/>
    <mergeCell ref="AB35:AC35"/>
    <mergeCell ref="R42:S42"/>
    <mergeCell ref="X8:Y8"/>
    <mergeCell ref="X10:Y10"/>
    <mergeCell ref="X11:Y11"/>
    <mergeCell ref="X12:Y12"/>
    <mergeCell ref="X24:Y24"/>
    <mergeCell ref="T42:U42"/>
    <mergeCell ref="V13:W13"/>
    <mergeCell ref="V18:W18"/>
    <mergeCell ref="V19:W19"/>
  </mergeCells>
  <printOptions horizontalCentered="1"/>
  <pageMargins left="0.7874015748031497" right="0.7874015748031497" top="0.3937007874015748" bottom="0.7874015748031497" header="0.5118110236220472" footer="0.5118110236220472"/>
  <pageSetup fitToHeight="2" fitToWidth="1" horizontalDpi="600" verticalDpi="600" orientation="portrait" paperSize="9" scale="68" r:id="rId2"/>
  <colBreaks count="1" manualBreakCount="1">
    <brk id="33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2011-03-28T01:31:23Z</cp:lastPrinted>
  <dcterms:created xsi:type="dcterms:W3CDTF">1999-05-27T06:07:25Z</dcterms:created>
  <dcterms:modified xsi:type="dcterms:W3CDTF">2011-09-27T06:57:29Z</dcterms:modified>
  <cp:category/>
  <cp:version/>
  <cp:contentType/>
  <cp:contentStatus/>
</cp:coreProperties>
</file>